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ici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</calcChain>
</file>

<file path=xl/sharedStrings.xml><?xml version="1.0" encoding="utf-8"?>
<sst xmlns="http://schemas.openxmlformats.org/spreadsheetml/2006/main" count="1371" uniqueCount="562">
  <si>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</si>
  <si>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</si>
  <si>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</si>
  <si>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</si>
  <si>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</si>
  <si>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</si>
  <si>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</si>
  <si>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</si>
  <si>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</si>
  <si>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</si>
  <si>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</si>
  <si>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</si>
  <si>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</si>
  <si>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</si>
  <si>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</si>
  <si>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Sicilia</t>
  </si>
  <si>
    <t>RIPARAZIONE INFISSI - DP CATANIA</t>
  </si>
  <si>
    <t>23-AFFIDAMENTO IN ECONOMIA - AFFIDAMENTO DIRETTO</t>
  </si>
  <si>
    <t xml:space="preserve">NEW TECHNOLOGY SOC COOP ARL (CF: 04862130871)
</t>
  </si>
  <si>
    <t>NEW TECHNOLOGY SOC COOP ARL (CF: 04862130871)</t>
  </si>
  <si>
    <t>ACQUISTO N. 9 DEVELOPER  KYOCERA - DP CATANIA</t>
  </si>
  <si>
    <t xml:space="preserve">CARTOIDEE DI CULTRARO VASTA GIUSEPPE (CF: 04406950875)
</t>
  </si>
  <si>
    <t>CARTOIDEE DI CULTRARO VASTA GIUSEPPE (CF: 04406950875)</t>
  </si>
  <si>
    <t>FORNITURA ROTOLI ELIMINACODE - UT PALERMO 1</t>
  </si>
  <si>
    <t xml:space="preserve">SIGMA S.P.A. (CF: 01590580443)
</t>
  </si>
  <si>
    <t>SIGMA S.P.A. (CF: 01590580443)</t>
  </si>
  <si>
    <t>VARI LAVORI PRESSO L'UPT DI AGRIGENTO</t>
  </si>
  <si>
    <t xml:space="preserve">ADAMO VINCENZO (CF: 01920530845)
</t>
  </si>
  <si>
    <t>ADAMO VINCENZO (CF: 01920530845)</t>
  </si>
  <si>
    <t>FORNITURA CANCELLERIA - UPT MESSINA E DR SICILIA</t>
  </si>
  <si>
    <t xml:space="preserve">cartoleria Crisci (CF: 03981780822)
</t>
  </si>
  <si>
    <t>cartoleria Crisci (CF: 03981780822)</t>
  </si>
  <si>
    <t>FORNITURA GASOLIO PER RISCALDAMENTO - DUE SEDI DELL'UPT DI MESSINA</t>
  </si>
  <si>
    <t>26-AFFIDAMENTO DIRETTO IN ADESIONE AD ACCORDO QUADRO/CONVENZIONE</t>
  </si>
  <si>
    <t xml:space="preserve">Q8 Quaser srl (CF: 06543251000)
</t>
  </si>
  <si>
    <t>Q8 Quaser srl (CF: 06543251000)</t>
  </si>
  <si>
    <t>MANUTENZIONE INFISSI - UPT TRAPANI</t>
  </si>
  <si>
    <t xml:space="preserve">EDIL CASE SICILIA SRL (CF: 05975230821)
</t>
  </si>
  <si>
    <t>EDIL CASE SICILIA SRL (CF: 05975230821)</t>
  </si>
  <si>
    <t>RIPARAZIONE VIDEOSORVEGLIANZA E PUNTO RETE - DP TRAPANI</t>
  </si>
  <si>
    <t xml:space="preserve">LA ROCCA MAURIZIO S.R.L. (CF: 02337130815)
</t>
  </si>
  <si>
    <t>LA ROCCA MAURIZIO S.R.L. (CF: 02337130815)</t>
  </si>
  <si>
    <t>VARI INTERVENTI DI RIPARAZIONE - DP CATANIA</t>
  </si>
  <si>
    <t>RIPARAZIONE SISTEMA APRIPORTA (DP TP) E ALLARME ANTINTRUSIONE ( UT CASTELVETRANO)</t>
  </si>
  <si>
    <t xml:space="preserve">BQS S.r.L. (CF: 05499940822)
</t>
  </si>
  <si>
    <t>BQS S.r.L. (CF: 05499940822)</t>
  </si>
  <si>
    <t>RIPARAZIONE SISTEMA DI ALLARME - UT GELA</t>
  </si>
  <si>
    <t xml:space="preserve">ELETTROIBLEA SAS (CF: 00851870881)
</t>
  </si>
  <si>
    <t>ELETTROIBLEA SAS (CF: 00851870881)</t>
  </si>
  <si>
    <t>CABLAGGIO DI N. 2 POSTAZIONE DI LAVORO - DR SICILIA</t>
  </si>
  <si>
    <t xml:space="preserve">RIVOLO FRANCESCO (CF: RVLFNC48C11G273C)
</t>
  </si>
  <si>
    <t>RIVOLO FRANCESCO (CF: RVLFNC48C11G273C)</t>
  </si>
  <si>
    <t>FORNITURA TIMBRI - DR SICILIA</t>
  </si>
  <si>
    <t xml:space="preserve">LA GALA ROSARIO (CF: LGLRSR73M29M052O)
</t>
  </si>
  <si>
    <t>LA GALA ROSARIO (CF: LGLRSR73M29M052O)</t>
  </si>
  <si>
    <t>RIPARAZIONE VARIE - DR SICILIA</t>
  </si>
  <si>
    <t xml:space="preserve">TALLILLI SRL (CF: 06387860825)
</t>
  </si>
  <si>
    <t>TALLILLI SRL (CF: 06387860825)</t>
  </si>
  <si>
    <t>INTERVENTI SU IMP. SICUREZZA - DP CALTANISSETTA</t>
  </si>
  <si>
    <t>RIPARAZIONE SERRATURE VARIE STANZE DELLE SEDI DI MESSINA DP E UPT</t>
  </si>
  <si>
    <t xml:space="preserve">TECNIMPIANTI DI MINISSALE COSIMO (CF: MNSCSM51C16F158D)
</t>
  </si>
  <si>
    <t>TECNIMPIANTI DI MINISSALE COSIMO (CF: MNSCSM51C16F158D)</t>
  </si>
  <si>
    <t>RIPARAZIONE POMPA SOMMERSA - DR SICILIA</t>
  </si>
  <si>
    <t xml:space="preserve">L.B. CLIMA DI LO PORTO FRANCESCO E C. S.n.C. (CF: 04102680826)
</t>
  </si>
  <si>
    <t>L.B. CLIMA DI LO PORTO FRANCESCO E C. S.n.C. (CF: 04102680826)</t>
  </si>
  <si>
    <t>RICHIESTA INTERVENTO IMPIANTO VIDEOSORVEGLIANZA E ANTIINTRUSIONE</t>
  </si>
  <si>
    <t>RICHIESTA INTERVENTO TECNICO X RIPRISTINO SISTEMA DP TRAPANI</t>
  </si>
  <si>
    <t>RICHIESTA INTERVENTO PER LETTORE DI PROSSIMITA' DP PALERMO</t>
  </si>
  <si>
    <t xml:space="preserve">FORNITURA E INSTALLAZIONE ALIMENTATORE TELECAMERA </t>
  </si>
  <si>
    <t xml:space="preserve">MASTER MEDIA SRL (CF: 01718130857)
</t>
  </si>
  <si>
    <t>MASTER MEDIA SRL (CF: 01718130857)</t>
  </si>
  <si>
    <t>LAVORI STRAORDINARI IMPIANTO TERMICO DP-UPT CALTANISSETTA</t>
  </si>
  <si>
    <t xml:space="preserve">MANGIONE GIUSEPPE (CF: MNGGPP58C19B429V)
</t>
  </si>
  <si>
    <t>MANGIONE GIUSEPPE (CF: MNGGPP58C19B429V)</t>
  </si>
  <si>
    <t>RICHIESTA RIPRISTINO TELECAMERE PERIMETRALI DP SIRACUSA</t>
  </si>
  <si>
    <t xml:space="preserve">GOLD LION SYSTEM S.R.L. (CF: 01339380899)
</t>
  </si>
  <si>
    <t>GOLD LION SYSTEM S.R.L. (CF: 01339380899)</t>
  </si>
  <si>
    <t>SERVIZIO DI GESTIONE IMPIANTO ANTINTRUSIONE DA CENTRALE OPERATIVA- UPT SIRACUSA</t>
  </si>
  <si>
    <t>22-PROCEDURA NEGOZIATA DERIVANTE DA AVVISI CON CUI SI INDICE LA GARA</t>
  </si>
  <si>
    <t xml:space="preserve">AURORA IMPIANTI S.R.L. (CF: 01519140899)
DUEMME (CF: 01492870892)
MERIDIONALE IMPIANTI SNC DI RATTIZZATO FRANCESCO &amp; C. (CF: 01099110890)
METROSERVICE SRL (CF: 01341310892)
UFFICIO 2000 SRL (CF: 03602780722)
</t>
  </si>
  <si>
    <t>METROSERVICE SRL (CF: 01341310892)</t>
  </si>
  <si>
    <t>RIPARAZIONE PORTE - DP E UPT SIRACUSA</t>
  </si>
  <si>
    <t>Servizio urbano di ritiro e consegna corrispondenza punto punto tra le sedi della DP di Messina</t>
  </si>
  <si>
    <t xml:space="preserve">BRT SPA (CF: 04507990150)
P.S.T. - CONSULTING S.A.S. DI AMATO MARIAGRAZIA &amp; C. (CF: 04567860657)
SDA Express courier Spa (CF: 02335990541)
sicilia post srl (CF: 02958620839)
ZANCLEPOST SAS (CF: 02974510832)
</t>
  </si>
  <si>
    <t>ZANCLEPOST SAS (CF: 02974510832)</t>
  </si>
  <si>
    <t>RIPARAZIONE PERTINENZE UPT SIRACUSA</t>
  </si>
  <si>
    <t>RIPARAZIONE BARRIERA AUTOMATICA CONDOMINIALE EX-PALAZZO DELLE FINANZE - MESSINA</t>
  </si>
  <si>
    <t xml:space="preserve">SECURLINE SRL (CF: 03084280837)
</t>
  </si>
  <si>
    <t>SECURLINE SRL (CF: 03084280837)</t>
  </si>
  <si>
    <t>RIPARAZIONE TUBAZIONE SCARICO PLUVIALE DP SR</t>
  </si>
  <si>
    <t>SERVIZIO DI GIARDINAGGIO-DRE SICILIA-</t>
  </si>
  <si>
    <t xml:space="preserve">CASAMENTO SALVATORE (CF: CSMSVT65D08H797C)
MIL WORLD SRL (CF: 06191420824)
PERFECTPOLI DI CAVALLINO GIOVANNI (CF: CVLGNN71S06C654P)
SA.MA DI MARCHESE SAVERIO (CF: 04374340828)
STRATOS SRL (CF: 06208990827)
</t>
  </si>
  <si>
    <t>MIL WORLD SRL (CF: 06191420824)</t>
  </si>
  <si>
    <t>FORNITURA DRUM PER KYOCERA FS 3920 DN - DP ME UT SANT'AGATA DI MILITELLO</t>
  </si>
  <si>
    <t xml:space="preserve">ALEX OFFICE &amp; BUSINESS DI CARMINE AVERSANO (CF: 01308430626)
</t>
  </si>
  <si>
    <t>ALEX OFFICE &amp; BUSINESS DI CARMINE AVERSANO (CF: 01308430626)</t>
  </si>
  <si>
    <t>FORNITURA TONER X STAMPANTE BROTHER HL4570 - DR SICILIA</t>
  </si>
  <si>
    <t xml:space="preserve">ECO LASER INFORMATICA SRL  (CF: 04427081007)
</t>
  </si>
  <si>
    <t>ECO LASER INFORMATICA SRL  (CF: 04427081007)</t>
  </si>
  <si>
    <t>ACQUISTO KIT REINTEGRO PRESIDI SANITARI - DP RG UT MODICA</t>
  </si>
  <si>
    <t xml:space="preserve">QUEEN MEC SRL (CF: 03394891216)
</t>
  </si>
  <si>
    <t>QUEEN MEC SRL (CF: 03394891216)</t>
  </si>
  <si>
    <t>RIPARAZIONE VIDEOSORVEGLIANZA - SCZ -</t>
  </si>
  <si>
    <t xml:space="preserve">MARCONI IMPIANTI (CF: 01977190832)
</t>
  </si>
  <si>
    <t>MARCONI IMPIANTI (CF: 01977190832)</t>
  </si>
  <si>
    <t>ACQUISTO MANIFESTI - DR SICILIA</t>
  </si>
  <si>
    <t>INTERVENTO TECNICO IMP. ANTINTRUSIONE - UT TAORMINA</t>
  </si>
  <si>
    <t xml:space="preserve">SECURITY &amp; PHONE S.N.C. (CF: 03949780872)
</t>
  </si>
  <si>
    <t>SECURITY &amp; PHONE S.N.C. (CF: 03949780872)</t>
  </si>
  <si>
    <t>FORNITURA E INSTALLAZIONE TELECAMERA - DR SICILIA</t>
  </si>
  <si>
    <t xml:space="preserve">MEDITEL DATA SRL (CF: 05543100829)
</t>
  </si>
  <si>
    <t>MEDITEL DATA SRL (CF: 05543100829)</t>
  </si>
  <si>
    <t>RIPARAZIONE CANCELLO CON SOSTITUZIONE MOTORE E SCHEDA-DP SIRACUSA</t>
  </si>
  <si>
    <t>INTERVENTO DI MODIFICHE TORRETTE - DR SICILIA</t>
  </si>
  <si>
    <t xml:space="preserve">BASILE PAOLO BASILE (CF: BSLFNC63E02G273C)
</t>
  </si>
  <si>
    <t>BASILE PAOLO BASILE (CF: BSLFNC63E02G273C)</t>
  </si>
  <si>
    <t>ACQUISTO LIBRI TRIBUTARI - DR SICILIA</t>
  </si>
  <si>
    <t xml:space="preserve">WOLTERS KLUWER ITALIA SRL (CF: 10209790152)
</t>
  </si>
  <si>
    <t>WOLTERS KLUWER ITALIA SRL (CF: 10209790152)</t>
  </si>
  <si>
    <t>ACQUISTO CANCELLERIA - DR SICILIA</t>
  </si>
  <si>
    <t>INTERVENTI DI FALEGNAMERIA - VARI UFFICI DELLA SICILIA</t>
  </si>
  <si>
    <t>FORNITURA DI N. 12 CALCOLATRICI DA TAVOLO - UT BARCELLONA</t>
  </si>
  <si>
    <t xml:space="preserve">neapolis informatica (CF: 07708230631)
</t>
  </si>
  <si>
    <t>neapolis informatica (CF: 07708230631)</t>
  </si>
  <si>
    <t>MESSA IN SICUREZZA E RIPRISTINO DI PARTE DI FACCIATA DELLA PALAZZINA "B" - DP TRAPANI</t>
  </si>
  <si>
    <t xml:space="preserve">ADAMO VINCENZO (CF: 01920530845)
EDIL CASE SICILIA SRL (CF: 05975230821)
ITAL STRADE SRL (CF: 02457570816)
NEW SYSTEM SERVICE SOC. CONS. A R.L. (CF: 01972700817)
TALLILLI SRL (CF: 06387860825)
</t>
  </si>
  <si>
    <t>RICHIESTA ACQUISTO TONER DR SICILIA-DP TRAPANI</t>
  </si>
  <si>
    <t>RIPARAZIONE PORTONE INGRESSO - DP MESSINA</t>
  </si>
  <si>
    <t>RIPARAZIONE INSTALLAZIONE PUNTI RETE - DP TRAPANI</t>
  </si>
  <si>
    <t>Rinnovo Abbonamento Dossier Ambiente 2016 - DR SICILIA</t>
  </si>
  <si>
    <t xml:space="preserve">ASSOCIAZIONE AMBIENTE E LAVORO (CF: 00923870968)
</t>
  </si>
  <si>
    <t>ASSOCIAZIONE AMBIENTE E LAVORO (CF: 00923870968)</t>
  </si>
  <si>
    <t>CONTROLLO SISTEMA DI ALLARME - UPT RAGUSA UT VITTORIA E UT MODICA</t>
  </si>
  <si>
    <t>INTERVENTO DI DERATTIZZAZIONE - DP MESSINA</t>
  </si>
  <si>
    <t xml:space="preserve">RI.FRA. SRL   (CF: 01366080818)
</t>
  </si>
  <si>
    <t>RI.FRA. SRL   (CF: 01366080818)</t>
  </si>
  <si>
    <t>INSTALLAZIONE NUOVI PUNTI RETE - DP TRAPANI</t>
  </si>
  <si>
    <t>FORNITURA E POSA IN OPERA SUGLI INFISSI INTERNI, DOTATE DI BADGE APRIPORTA, DI CHIUDIPORTE - UPT AGRIGENTO</t>
  </si>
  <si>
    <t xml:space="preserve">ADAMO VINCENZO (CF: 01920530845)
CENTRO EDILE PIRA SRL (CF: 02627440841)
FAMEDAR SRL (CF: 02495350841)
SMIT DI TORRETTA GIUSEPPE (CF: TRRGPP35L06F845F)
ZARIK GROUP S.R.L.  (CF: 02591760844)
</t>
  </si>
  <si>
    <t>FORNITURA DEL PREZZIARIO SULLE NUOVE COSTRUZIONI - UPT ENNA</t>
  </si>
  <si>
    <t xml:space="preserve">CARTOLIBRERIA MINERVA di Castellano Paolo Massimo &amp; C. (CF: 00570560862)
</t>
  </si>
  <si>
    <t>CARTOLIBRERIA MINERVA di Castellano Paolo Massimo &amp; C. (CF: 00570560862)</t>
  </si>
  <si>
    <t>MANUTENZIONE ANTIFURTO E SOSTITUZIONE TELECAMERE - UPT RAGUSA</t>
  </si>
  <si>
    <t>RIPARAZIONE IMPIANTO DI CITOFONO - UPT MESSINA SEDE DI VIA GARIBALDI</t>
  </si>
  <si>
    <t xml:space="preserve">MEGA SISTEM DI MANCUSO FRANCESCO (CF: 01215560838)
</t>
  </si>
  <si>
    <t>MEGA SISTEM DI MANCUSO FRANCESCO (CF: 01215560838)</t>
  </si>
  <si>
    <t>ACQUISTO N. 10 FUSORI SAMSUNG - DP SIRACUSA</t>
  </si>
  <si>
    <t xml:space="preserve">LINEA DATA (CF: 03242680829)
</t>
  </si>
  <si>
    <t>LINEA DATA (CF: 03242680829)</t>
  </si>
  <si>
    <t>FORNITURA DI BUSTE ED ETICHETTE PER TUTTI GLI UFFICI DELLA SICILIA - DR SICILIA</t>
  </si>
  <si>
    <t xml:space="preserve">A.C. ESSE S.R.L. (CF: 05371121004)
Cartoidee di Cultraro Vasta Giuseppe (CF: CLTGPP73S03C351D)
DUBINI S.R.L. (CF: 06262520155)
ECO LASER INFORMATICA SRL  (CF: 04427081007)
ERREBIAN SPA (CF: 08397890586)
LINEA DATA (CF: 03242680829)
</t>
  </si>
  <si>
    <t>ERREBIAN SPA (CF: 08397890586)</t>
  </si>
  <si>
    <t>FORNITURA FOTOCONDUTORI - DR SICILIE E UPT ENNA</t>
  </si>
  <si>
    <t>n. 8 kit bandiere  IT-EU-SIC. - DR SICILIA</t>
  </si>
  <si>
    <t xml:space="preserve">Centro forniture Snc di Costa M. e Scaliati G (CF: 04960590653)
</t>
  </si>
  <si>
    <t>Centro forniture Snc di Costa M. e Scaliati G (CF: 04960590653)</t>
  </si>
  <si>
    <t>FORNITURA ROTOLI PER CALCOLATRICI - DP PALERMO</t>
  </si>
  <si>
    <t xml:space="preserve">COMIS SRL (CF: 03797260878)
</t>
  </si>
  <si>
    <t>COMIS SRL (CF: 03797260878)</t>
  </si>
  <si>
    <t>VERIFICA PERIODICA BIENNALE DI DUE ASCENSORI PRESSO LA DP DI TRAPANI</t>
  </si>
  <si>
    <t xml:space="preserve">ASP PALERMO (CF: 05841760829)
</t>
  </si>
  <si>
    <t>ASP PALERMO (CF: 05841760829)</t>
  </si>
  <si>
    <t>ATTIVAZIONE E SPOSTAMENTO PDL IN DR SICILIA</t>
  </si>
  <si>
    <t>LAVORI DI RIPARAZIONE SERRATURE DI CASSETTIERE E ARMADI</t>
  </si>
  <si>
    <t xml:space="preserve">G.B.C. SISTEMI SocietÃ  Coop. (CF: 05138680821)
</t>
  </si>
  <si>
    <t>G.B.C. SISTEMI SocietÃ  Coop. (CF: 05138680821)</t>
  </si>
  <si>
    <t>INTERVENTO PER RIPRISTINO FUNZIONAMENTO UNA PORTA REI - UT TERMINI IMERESE</t>
  </si>
  <si>
    <t>ACQUISTO N. 10 TONER TK 3100</t>
  </si>
  <si>
    <t>INSTALLAZIONE RETE DI ALIMENTAZIONE E PRESE - DP TRAPANI</t>
  </si>
  <si>
    <t>INTERVENTO SISTEMA ALLARME - UT ACIREALE</t>
  </si>
  <si>
    <t>SOSTITUZIONE DI MANIGLIE E FORNITURA DI CHIAVI ED OPERE VARIE A CORREDO - DR SICILIA</t>
  </si>
  <si>
    <t xml:space="preserve">ADAMO VINCENZO (CF: 01920530845)
CS CONTRACT LAVORI &amp; FORNITURE DI SALTALAMACCHIA FRANCESCO (CF: 05046180823)
G.B.C. SISTEMI SocietÃ  Coop. (CF: 05138680821)
ING.RINO DI STEFANO (CF: 01203780877)
TALLILLI SRL (CF: 06387860825)
</t>
  </si>
  <si>
    <t>CS CONTRACT LAVORI &amp; FORNITURE DI SALTALAMACCHIA FRANCESCO (CF: 05046180823)</t>
  </si>
  <si>
    <t xml:space="preserve">INSTALLAZIONE DI LETTORE DI PROSSIMITA' - UT BARCELLONA P.G. </t>
  </si>
  <si>
    <t>VERIFICA PERIODICA BIENNALE DI UN ASCENSORE PRESSO LA DP DI CALTANISSETTA</t>
  </si>
  <si>
    <t xml:space="preserve">ITALCERT SRL (CF: 10598330156)
</t>
  </si>
  <si>
    <t>ITALCERT SRL (CF: 10598330156)</t>
  </si>
  <si>
    <t>ACQUISTO N. 1 MONITOR - UT CALTAGIRONE</t>
  </si>
  <si>
    <t>FORNITURA ETICHETTATRICE-CARTA-TONER - DR SICILIA</t>
  </si>
  <si>
    <t>FORNITURE MULTIPRESE - DR SICILIA E DP CATANIA</t>
  </si>
  <si>
    <t>RIPARAZIONE IMPIANTO di VIDEOSORVEGLIANZA - DP AGRIGENTO</t>
  </si>
  <si>
    <t xml:space="preserve">ALEONERO IMPIANTI S.R.L. (CF: 02637030848)
ALVA SYSTEM SAS DI SULFARO SANTI &amp;C (CF: 02235010846)
I.C.I.T. SRL (CF: 02595760840)
INNOBE S.R.L.S. (CF: 06309710827)
RIVOLO  (CF: RVLFNC46C11G273C)
</t>
  </si>
  <si>
    <t>RIVOLO  (CF: RVLFNC46C11G273C)</t>
  </si>
  <si>
    <t>VASCHETTTA RECUPERO TONER - DR SICILIA</t>
  </si>
  <si>
    <t>PULIZIA STRAORDINARIA LOCALI - DP CATANIA</t>
  </si>
  <si>
    <t xml:space="preserve">ARA DI MASCAGNI ROSA (CF: MSCRSO57M61C351M)
CO.MI SRL (CF: 05631620829)
GEPA S.R.L. (CF: 01156340851)
NEW SERVICE DI LA PORTA SALVATORE (CF: LPRSVT68T16A089B)
PULISERVICE SRL (CF: 02482150428)
</t>
  </si>
  <si>
    <t>GEPA S.R.L. (CF: 01156340851)</t>
  </si>
  <si>
    <t xml:space="preserve">LAVORI DI PER ADEGUAMENTO IMPIANTO IDRICO - UPT MESSINA  </t>
  </si>
  <si>
    <t xml:space="preserve">AIRCLIMA SNC DI ARENA E LOMBARDO (CF: 02735770832)
BERICOR DI BERTULLA GIUSEPPE (CF: BRTGPP47A12F158D)
IDROCLIM DI CENTORRINO GIOVANNI (CF: CNTGNN56M03F258T)
TECNIMPIANTI DI MINISSALE COSIMO (CF: MNSCSM51C16F158D)
VECAR SRL (CF: 01644680835)
</t>
  </si>
  <si>
    <t>FORNITURA DI CARTA A/4 BIANCA e RICICLATA PER GLI UFFICI DELLA SICILIA ANNO 2016</t>
  </si>
  <si>
    <t xml:space="preserve">CARTOIDEE DI CULTRARO VASTA GIUSEPPE (CF: 04406950875)
DUBINI S.R.L. (CF: 06262520155)
ERREBIAN SPA (CF: 08397890586)
FELIAN (CF: 00991131004)
PAPER SERVICE DI RAPISARDA RODOLFO (CF: RPSRLF68B24C351F)
</t>
  </si>
  <si>
    <t>PAPER SERVICE DI RAPISARDA RODOLFO (CF: RPSRLF68B24C351F)</t>
  </si>
  <si>
    <t>INNALZAMENTO RINGHIERA - DP MESSINA (EX-TERRITORIO )</t>
  </si>
  <si>
    <t>ACQUISTO CORNICI A GIORNO - DR SICILIA</t>
  </si>
  <si>
    <t>REALIZZAZIONE PUNTI RETE - DR SICILIA</t>
  </si>
  <si>
    <t>INSTALLAZIONE ALLARME BAGNI DEI DISABILI - DP MESSINA</t>
  </si>
  <si>
    <t>INSTALLAZIONE BANDE ANTISCIVOLO - UPT MESSINA</t>
  </si>
  <si>
    <t>SERVIZIO DI VIGILANZA AI FINI DEL CONTROLLO ACCESSI PRESSO DP RAGUSA</t>
  </si>
  <si>
    <t xml:space="preserve">MONDIALPOL RAGUSA S.R.L. UNIPERSONALE  (CF: 01363160886)
</t>
  </si>
  <si>
    <t>MONDIALPOL RAGUSA S.R.L. UNIPERSONALE  (CF: 01363160886)</t>
  </si>
  <si>
    <t>PORTA TAGLIAFUOCO - UPT TRAPANI</t>
  </si>
  <si>
    <t>INTERVENTO DI MURATURA - UPT PALERMO</t>
  </si>
  <si>
    <t>RIPARAZIONE TETTO - DR SICILIA</t>
  </si>
  <si>
    <t xml:space="preserve">EDILIZIA SEIDITA SRL (CF: 05411920829)
</t>
  </si>
  <si>
    <t>EDILIZIA SEIDITA SRL (CF: 05411920829)</t>
  </si>
  <si>
    <t>LAVORI DI MURATURA - UPT PALERMO VIA M. TOSELLI</t>
  </si>
  <si>
    <t>MANUTENZIONE ALLARME - UT GIARRE</t>
  </si>
  <si>
    <t>FORNITURA LIBRI FIRMA - DR SICILIA</t>
  </si>
  <si>
    <t xml:space="preserve">INFORMATICA.NET S.R.L. (CF: 04654610874)
</t>
  </si>
  <si>
    <t>INFORMATICA.NET S.R.L. (CF: 04654610874)</t>
  </si>
  <si>
    <t>RIPARAZIONE TENDE VERTICALI - DR SICILIA</t>
  </si>
  <si>
    <t>RIPARAZIONE CANCELLO INGRESSO - UT GIARRE</t>
  </si>
  <si>
    <t xml:space="preserve">ELETTRA di Cavallaro Santo (CF: 02995280878)
</t>
  </si>
  <si>
    <t>ELETTRA di Cavallaro Santo (CF: 02995280878)</t>
  </si>
  <si>
    <t>FORNITURA TONER PER LEXMARK E XEROX - UPT PALERMO</t>
  </si>
  <si>
    <t>INSTALLAZIONE SISTEMA DI ALLARME - UT SANT'AGATA DI  MESSINA</t>
  </si>
  <si>
    <t xml:space="preserve">INNOBE S.R.L.S. (CF: 06309710827)
</t>
  </si>
  <si>
    <t>INNOBE S.R.L.S. (CF: 06309710827)</t>
  </si>
  <si>
    <t>FORNITURA RASTRELLIERE  PER BICICLETTE E FUSORI SAMSUNG - DR SICILIA</t>
  </si>
  <si>
    <t xml:space="preserve">CENTRO UFFICIO SERVICE SOC. COOP. (CF: 09156181001)
</t>
  </si>
  <si>
    <t>CENTRO UFFICIO SERVICE SOC. COOP. (CF: 09156181001)</t>
  </si>
  <si>
    <t>MANUTENZIONE ORDINARIA PORTE E SRVIZI IGIENICI - DP(EX-TERR) MESSINA</t>
  </si>
  <si>
    <t>RIPRISTINO LUCERNARIO IN DRE SICILIA</t>
  </si>
  <si>
    <t xml:space="preserve">ACF MACALUSO ENGINERING SRL (CF: 05946800827)
AG IMPIANTI SRL (CF: 06057270826)
ANDRIOLO SRL  (CF: 05663140829)
ARREDITALIA  (CF: 02513430823)
COSTA SRL (CF: 04319930824)
</t>
  </si>
  <si>
    <t>ANDRIOLO SRL  (CF: 05663140829)</t>
  </si>
  <si>
    <t>UPT MESSINA - LAVORI DI ADEGUAMENTO STRUTTURALE E FUNZIONALE DI UN SERVIZIO IGIENICO</t>
  </si>
  <si>
    <t xml:space="preserve">AIRONE  SRL (CF: 04964220828)
EDIL STORE SRL (CF: 05449130821)
EURO COLOR DI BULDORINI LUIGINO (CF: BLDLGN64S21G157O)
I.E.S. GEOMETRA RIZZO ANTONINO &amp; C. SAS (CF: 04353770821)
TECNIMPIANTI DI MINISSALE COSIMO (CF: MNSCSM51C16F158D)
</t>
  </si>
  <si>
    <t>ACQUISTO N. 15 TERMOCONVERTITORE A PAVIMENTO - UT ACIREALE</t>
  </si>
  <si>
    <t>LAVORI DI RILEGATURA UPT SIRACUSA</t>
  </si>
  <si>
    <t xml:space="preserve">TIPOGRAFIA ZANGARA SOC. COOP A RL (CF: 05963850820)
</t>
  </si>
  <si>
    <t>TIPOGRAFIA ZANGARA SOC. COOP A RL (CF: 05963850820)</t>
  </si>
  <si>
    <t>FORNITURA GASOLIO RISCALDAMENTO-UPT MESSINA</t>
  </si>
  <si>
    <t>FORNITURA DI TERMOCONVERTITORI A PAVIMENTO - DP CALTANISSETTA</t>
  </si>
  <si>
    <t>RIPARAZIONE PANNELLI ALLUMINIO PER DANNI CAUSATI DAL VENTO UPT TRAPANI</t>
  </si>
  <si>
    <t>GASOLIO PER GRUPPO ELETTROGENO DR SICILIA</t>
  </si>
  <si>
    <t>CONVENZIONE ENERGIA ELETTRICA 13 LOTTO 9 SICILIA</t>
  </si>
  <si>
    <t xml:space="preserve">ENEL ENERGIA SPA (CF: 06655971007)
</t>
  </si>
  <si>
    <t>ENEL ENERGIA SPA (CF: 06655971007)</t>
  </si>
  <si>
    <t>FORNITURA E POSA IN OPERA DI CARTELLI PARCHEGGIO - UPT AG/ UPT CT/ UT SCIACCA</t>
  </si>
  <si>
    <t xml:space="preserve">ADAMO VINCENZO (CF: 01920530845)
CARTELLI SEGNALATORI (CF: 07803080154)
CARTOIDEE DI CULTRARO VASTA GIUSEPPE (CF: 04406950875)
CG ARREDI UNIPERSONALE SRL (CF: 05057420878)
COMIS SRL (CF: 03797260878)
SMIT DI TORRETTA GIUSEPPE (CF: TRRGPP35L06F845F)
</t>
  </si>
  <si>
    <t>SMIT DI TORRETTA GIUSEPPE (CF: TRRGPP35L06F845F)</t>
  </si>
  <si>
    <t>ACQUISTO CASSETTE P.S. - DP PALERMO E DR SICILIA</t>
  </si>
  <si>
    <t>ACQUISTO REINTEGRO CASSETTA P.S. - DP MESSINA</t>
  </si>
  <si>
    <t>TRASFERIMENTO IMPIANTI ARMADI COMPATTATI-DP CATANIA-</t>
  </si>
  <si>
    <t xml:space="preserve">CARTOIDEE DI CULTRARO VASTA GIUSEPPE (CF: 04406950875)
COMIS SRL (CF: 03797260878)
CYBER ENGINEERING SRL (CF: 00807770383)
MASTER MEDIA SRL (CF: 01718130857)
SMIT DI TORRETTA GIUSEPPE (CF: TRRGPP35L06F845F)
</t>
  </si>
  <si>
    <t>CYBER ENGINEERING SRL (CF: 00807770383)</t>
  </si>
  <si>
    <t>CASSETTE P.S. - DP ENNA</t>
  </si>
  <si>
    <t>RIPARAZIONE STAMPANTE - DR SICILIA</t>
  </si>
  <si>
    <t xml:space="preserve">RICCA OSCAR SRL (CF: 06043370821)
</t>
  </si>
  <si>
    <t>RICCA OSCAR SRL (CF: 06043370821)</t>
  </si>
  <si>
    <t>FORNITURA TONER - DR SICILIA</t>
  </si>
  <si>
    <t>FORNITURA CANCELLERIA - DR SICILIA</t>
  </si>
  <si>
    <t>SPOSTAMENTO PUNTI RETE - DR SICILIA</t>
  </si>
  <si>
    <t>INTERVENTO SU CANCELLO - DP PALERMO</t>
  </si>
  <si>
    <t>ACQUISTO NASTRI E RULLI OLIVETTI - DR SICILIA</t>
  </si>
  <si>
    <t>ACQUISTO TIMBRI A TESTO FISSO PER TUTTI GLI UFFICI DELL'AGENZIA DELLE ENTRATE</t>
  </si>
  <si>
    <t xml:space="preserve">CELERTIMBRO DI BOSCAINI GIANCARLO &amp; C. (CF: 03117570873)
GRAFICA UNO TIPOGRAFIA E LEGATORIA (CF: SNFFNC68H24C351A)
IL TIMBRO (CF: MRLVGN70L51C351Y)
LA GALA ROSARIO (CF: LGLRSR73M29M052O)
LITOTIPOGRAFIA ABATE MICHELE DI ABATE VINCENZO (CF: BTAVCN82M11D423Q)
</t>
  </si>
  <si>
    <t>INSTALLAZIONE PUNTI RETE - DR SICILIA UFFICIO DEL GARANTE</t>
  </si>
  <si>
    <t>LAVORI DI PULIZIA GRONDAIE E CONTROSOFFITTI DP AGRIGENTO</t>
  </si>
  <si>
    <t xml:space="preserve">ANSAP DI PRIOLO DARIO (CF: 02727810844)
BONO SLP (CF: 01635300849)
CALOGERO CARLINO SRL (CF: 02533600843)
CASSARO SERVIZI (CF: 02052690845)
CELAURO SERVICE SRL (CF: 02490170848)
</t>
  </si>
  <si>
    <t>CASSARO SERVIZI (CF: 02052690845)</t>
  </si>
  <si>
    <t>FORNITURA DRUM PER KYOCERA FS 4300 DN - DP ME UT SANT'AGATA DI MILITELLO</t>
  </si>
  <si>
    <t>SOSTITUZIONE MANIGLIONE ANTIPANICO - UPT CALTANISSETTA</t>
  </si>
  <si>
    <t>MANUTENZIONE FABBRICATO - DP TRAPANI</t>
  </si>
  <si>
    <t xml:space="preserve">AMPLIAMENTO N. 16 POSTAZIONI DI LAVORO - UT BARCELLONA P.G. </t>
  </si>
  <si>
    <t>FORNITURA ROTOLI CARTA ELIMINACODE - DP TRAPANI</t>
  </si>
  <si>
    <t>FORNITURA TONER INK-JET HP OFFICEJET PRO X451 - CONVENZIONE CONSIP - UFFICI DELLA SICILIA</t>
  </si>
  <si>
    <t xml:space="preserve">ITALWARE SRL (CF: 02102821002)
</t>
  </si>
  <si>
    <t>ITALWARE SRL (CF: 02102821002)</t>
  </si>
  <si>
    <t>ASSISTENZA TECNICA PER LO SPOSTAMENTO DELL'UFFICIO - DP PA SPORTELLO PARTINICO</t>
  </si>
  <si>
    <t>INSTALLAZIONE IMPIANTO ANTINTRUSIONE - DP PA SPORTELLO DI PARTINICO</t>
  </si>
  <si>
    <t>FORNITURA CAVI ANTITACCHEGGIO-DRE E DP CATANIA</t>
  </si>
  <si>
    <t xml:space="preserve">ASSINFONET SRL (CF: 13286770154)
INFORMATICA.NET S.R.L. (CF: 04654610874)
KORA SISTEMI INFORMATICI SRL (CF: 02048930206)
LYRECO ITALIA S.P.A. (CF: 11582010150)
MASTER MEDIA SRL (CF: 01718130857)
</t>
  </si>
  <si>
    <t>LYRECO ITALIA S.P.A. (CF: 11582010150)</t>
  </si>
  <si>
    <t>AFFIDAMENTO DEL SERVIZIO PER L'INDIVIDUAZIONE DEGLI IMMOBILI DA ADIBIRE A SEDE DELL'UT DI ACIREALE</t>
  </si>
  <si>
    <t xml:space="preserve">A. MANZONI &amp; C. S.p.a. (CF: 04705810150)
</t>
  </si>
  <si>
    <t>A. MANZONI &amp; C. S.p.a. (CF: 04705810150)</t>
  </si>
  <si>
    <t>FORNITURA TESTI TRIBUTARI - DR SICILIA</t>
  </si>
  <si>
    <t>LAVORI DI RIPRISTINO DI UNA PORTA REI - DP CALTANISSETTA</t>
  </si>
  <si>
    <t xml:space="preserve">IMPRECAP SRL (CF: 01850920859)
</t>
  </si>
  <si>
    <t>IMPRECAP SRL (CF: 01850920859)</t>
  </si>
  <si>
    <t>INTERVENTO DI MESSA IN SICUREZZA DEI PROSPETTI SU VIA NISCEMI - DP CALTANISSETTA</t>
  </si>
  <si>
    <t xml:space="preserve">DEBOLE GAETANO (CF: DBLGTN82A30E536C)
FERRANTE SALVATORE (CF: FRRSVT53S25H933K)
FLORA SOC COOP (CF: 00635200868)
IMPRECAP SRL (CF: 01850920859)
VOIMAR DI VOLPE PIETRO (CF: 04267300822)
</t>
  </si>
  <si>
    <t>RIPARAZIONE IDRAULICA - UPT SIRACUSA</t>
  </si>
  <si>
    <t>Lavori su maniglie porte e avvolgibili infissi</t>
  </si>
  <si>
    <t>INTERVENTO FABBRO PER GUASTO PORTA INGRESSO</t>
  </si>
  <si>
    <t>PULIZIA POZZETTI IMPIANTO DI DEPURAZIONE ACQUE NERE</t>
  </si>
  <si>
    <t xml:space="preserve">ALVA SYSTEM SAS DI SULFARO SANTI &amp;C (CF: 02235010846)
CLIMA SERVICE DI RUSSELLO PAOLO (CF: 01131650861)
EN-SIT (CF: 01100350865)
ENTASYS SRL (CF: 01833850850)
LA TERMO CASA (CF: 00625380860)
</t>
  </si>
  <si>
    <t>ALVA SYSTEM SAS DI SULFARO SANTI &amp;C (CF: 02235010846)</t>
  </si>
  <si>
    <t>FORNITURA E POSA IN OPERA DI LAMPADE DI EMERGENZA-DRE-</t>
  </si>
  <si>
    <t xml:space="preserve">CIVEM (CF: 00779110824)
INNOBE S.R.L.S. (CF: 06309710827)
MIL WORLD SRL (CF: 06191420824)
P.I.M.I.T. S.A.S. DI BRUNO ANTONINO  (CF: 04412690820)
RIVOLO FRANCESCO (CF: RVLFNC48C11G273C)
</t>
  </si>
  <si>
    <t>CIVEM (CF: 00779110824)</t>
  </si>
  <si>
    <t>Intervento di riparazione frigorifero industriale presso mensa DR Sicilia</t>
  </si>
  <si>
    <t xml:space="preserve">ONORATO SRL (CF: 05906250823)
</t>
  </si>
  <si>
    <t>ONORATO SRL (CF: 05906250823)</t>
  </si>
  <si>
    <t>Sostituzione di due serrature elettrificate in via Lazio DP Palermo</t>
  </si>
  <si>
    <t>Fornitura di unitÃ  UPS per Eliminacoda - UPT Agrigento</t>
  </si>
  <si>
    <t xml:space="preserve">C2 SRL (CF: 01121130197)
</t>
  </si>
  <si>
    <t>C2 SRL (CF: 01121130197)</t>
  </si>
  <si>
    <t>FORNITURA CARTA TERMICA ELIMINACODE - UT PA2</t>
  </si>
  <si>
    <t>ROTOLI CARTA ELIMINACODE - VARI UFFICI DELLA SICILIA</t>
  </si>
  <si>
    <t>Lavori di tinteggiatura stanza Audit e riparazione tapparelle.</t>
  </si>
  <si>
    <t>Intervento tecnico potenziamento scheda rete per apriporta -DP Trapani</t>
  </si>
  <si>
    <t>FORNITURA ED INSTALLAZIONE DI PELLICOLE - DP PALERMO UTPA2</t>
  </si>
  <si>
    <t xml:space="preserve">ADAMO VINCENZO (CF: 01920530845)
ETT di Torrisi Felice &amp; C. Sas (CF: 04606020875)
PAM UFFICIO (CF: 01261820839)
SMIT DI TORRETTA GIUSEPPE (CF: TRRGPP35L06F845F)
TALLILLI SRL (CF: 06387860825)
</t>
  </si>
  <si>
    <t xml:space="preserve">ERREBIAN SPA (CF: 08397890586)
</t>
  </si>
  <si>
    <t>RIPARAZIONE PORTE - AVVOLGIBILI E CANCELLO PRINCIPALE - DP AGRIGENTO</t>
  </si>
  <si>
    <t>SPOSTAMENTO DI UN VIDEOCITOFONO - OTTIMIZZAZIONE FISICA PUNTO DI IDENTIFICAZIONE IN INGRESSO E SISTEMAZIONE LINEE ELETTRONICHE PER LETTORE BADGE PER UFFICIO GARANTE</t>
  </si>
  <si>
    <t>FORNITURA E COLLOCAZIONE DI PELLICOLE PROTETTIVE SOLARI PRESSO LA DP di PALERMO</t>
  </si>
  <si>
    <t xml:space="preserve">INTERVENTO SISTEMA DI ALLARME - UT ACIREALE </t>
  </si>
  <si>
    <t>MALFUNZIONAMENTO VIDEOSORVEGLIANZA FRONT-OFFICE - DP CALTANISSETTA</t>
  </si>
  <si>
    <t>Fornitura ed installazione di n, 2 videocitofoni presso la DP di Caltanissetta</t>
  </si>
  <si>
    <t xml:space="preserve">MATRAXIA   S.R.L. (CF: 01726960857)
</t>
  </si>
  <si>
    <t>MATRAXIA   S.R.L. (CF: 01726960857)</t>
  </si>
  <si>
    <t>SERVIZIO DI GESTIONE IMPIANTO ANTINTRUSIONE-UT MODICA</t>
  </si>
  <si>
    <t xml:space="preserve">LA RONDA 1 SRL (CF: 01320060880)
LA VIGILE SRL (CF: 00635540883)
MONDIALPOL RAGUSA SRL (CF: 01363160888)
SEZIONE INVESTIGATIVA DI GAETANO PERNA (CF: 01630300893)
</t>
  </si>
  <si>
    <t>LA RONDA 1 SRL (CF: 01320060880)</t>
  </si>
  <si>
    <t>FORNITURA TONER - UPT  DP CALTANISETTA E DR SICILIA</t>
  </si>
  <si>
    <t>Servizio di interpretariato per assunzione soggetti diversamente abili- DP Enna</t>
  </si>
  <si>
    <t xml:space="preserve">INGRA' LIBORIA (CF: NGRLBR77T58C342M)
</t>
  </si>
  <si>
    <t>INGRA' LIBORIA (CF: NGRLBR77T58C342M)</t>
  </si>
  <si>
    <t>Noleggio di n. 16 fotocopiatori Olivetti per Uffici Sicilia - Convenzione Consip</t>
  </si>
  <si>
    <t xml:space="preserve">OLIVETTI SPA (CF: 02298700010)
</t>
  </si>
  <si>
    <t>OLIVETTI SPA (CF: 02298700010)</t>
  </si>
  <si>
    <t xml:space="preserve">Noleggio di 36 fotocopiatori Olivetti </t>
  </si>
  <si>
    <t>Lavori di tinteggiatura zona ingresso + ripristino marmi fratturati in DR Sicilia</t>
  </si>
  <si>
    <t xml:space="preserve">SERVIZI PROFESSIONALI SRL (CF: 04979450824)
</t>
  </si>
  <si>
    <t>SERVIZI PROFESSIONALI SRL (CF: 04979450824)</t>
  </si>
  <si>
    <t>CORSI DI AGGIORNAMENTO IN MATERIA DI PREVEZNIONE INCENDI - ING. ZAMBUTO</t>
  </si>
  <si>
    <t xml:space="preserve">ORDINE DEGLI INGEGNERI DI AGRIGENTO (CF: 80007100847)
</t>
  </si>
  <si>
    <t>ORDINE DEGLI INGEGNERI DI AGRIGENTO (CF: 80007100847)</t>
  </si>
  <si>
    <t xml:space="preserve">Contratto 2016/149245 - Stipulato da Dir. Centrale Amministrazione, Pianificazione e Controllo lotto 4 per fornitura toner per DR Sicilia </t>
  </si>
  <si>
    <t xml:space="preserve">R.C.M. ITALIA s.r.l. (CF: 06736060630)
</t>
  </si>
  <si>
    <t>R.C.M. ITALIA s.r.l. (CF: 06736060630)</t>
  </si>
  <si>
    <t>ACQUISTO STRUMENTAZIONE TOPOGRAFICA-UPT PALERMO-</t>
  </si>
  <si>
    <t xml:space="preserve">AGEOTEC SRL (CF: 02428191205)
C.G.T. SRL (CF: 03729830822)
GEOTECNA (CF: 09391921005)
TOPCON POSITIONING ITALY SRL (CF: 00497480426)
ZETALAB SRL (CF: 03523260283)
</t>
  </si>
  <si>
    <t>TOPCON POSITIONING ITALY SRL (CF: 00497480426)</t>
  </si>
  <si>
    <t>Riparazione impianto videosorveglianza</t>
  </si>
  <si>
    <t xml:space="preserve">ALVA SYSTEM SAS DI SULFARO SANTI &amp;C (CF: 02235010846)
</t>
  </si>
  <si>
    <t>Attrezzature di primo soccorso</t>
  </si>
  <si>
    <t xml:space="preserve">CO.DI.SAN. (CF: 00784230872)
GIMAS SRL (CF: 05073660820)
NUOVA EMI SRL (CF: 06355720829)
ONORATO SRL (CF: 05906250823)
SERVIZI E ASSISTENZA SRL (CF: 01888890850)
</t>
  </si>
  <si>
    <t>SERVIZI E ASSISTENZA SRL (CF: 01888890850)</t>
  </si>
  <si>
    <t>FORNITURA ED INSTALLAZIONE DI UN SISTEMA DI CONDIZIONAMENTO TIPO DUALSPLIT-UPT ME-</t>
  </si>
  <si>
    <t xml:space="preserve">ALVA SYSTEM SAS DI SULFARO SANTI &amp;C (CF: 02235010846)
BERICOR DI BERTULLA GIUSEPPE (CF: BRTGPP47A12F158D)
EDIL CASE SICILIA SRL (CF: 05975230821)
MARCONI ENERGIE (CF: 03116230834)
TERMOIDRAULICA RECUPERO MARIANO (CF: RCPMRN59E04A638T)
</t>
  </si>
  <si>
    <t>TERMOIDRAULICA RECUPERO MARIANO (CF: RCPMRN59E04A638T)</t>
  </si>
  <si>
    <t>SERVIZIO DI INTERPRETARIATO PER CORSO DI FORMAZIONE PRESSO LA DP DI CATANIA</t>
  </si>
  <si>
    <t xml:space="preserve">PERNICANO LAURA (CF: PRNLRA83D61A028M)
</t>
  </si>
  <si>
    <t>PERNICANO LAURA (CF: PRNLRA83D61A028M)</t>
  </si>
  <si>
    <t>CORSO BASE IN MATERIA DI PREVENZIONE INCENDI ING. RAGUSA</t>
  </si>
  <si>
    <t xml:space="preserve">FONDAZIONE ORDINE DEGLI INGEGNERI DELLA PROVINCIA DI CATANIA (CF: 04368710879)
</t>
  </si>
  <si>
    <t>FONDAZIONE ORDINE DEGLI INGEGNERI DELLA PROVINCIA DI CATANIA (CF: 04368710879)</t>
  </si>
  <si>
    <t>RIPARAZIONE PORTA SCORREVOLE - DP MESSINA</t>
  </si>
  <si>
    <t>FORNITURA ED INSTALLAZIONE DI UN LAVABICCHIERI-DRE-</t>
  </si>
  <si>
    <t xml:space="preserve">ANDRIOLO SRL  (CF: 05663140829)
KINESIS SRL (CF: 01553260835)
MEDIMED SRL (CF: 04430900870)
ONORATO SRL (CF: 05906250823)
RIVEM SRL (CF: 02852590872)
VECAR SRL (CF: 01644680835)
</t>
  </si>
  <si>
    <t>Pubblicazione in GURI bando gara mensa dr sicilia</t>
  </si>
  <si>
    <t xml:space="preserve">Istituto Poligrafico e Zecca dello Stato  (CF: 00399810589)
</t>
  </si>
  <si>
    <t>Istituto Poligrafico e Zecca dello Stato  (CF: 00399810589)</t>
  </si>
  <si>
    <t>FORNITURA E COLLOCAZIONE DI RETI ANTI PICCIONI DP SIRACUSA</t>
  </si>
  <si>
    <t xml:space="preserve">EDILRAPPA (CF: 03859960829)
PERFECTPOLI DI CAVALLINO GIOVANNI (CF: CVLGNN71S06C654P)
PUL.EDIL.SERVICE DI ALBA DARIA (CF: LBADRA79E47C351J)
PULISERVICE SRL (CF: 01110140868)
SO.GE.MAN. S.R.L. (CF: 02682610833)
</t>
  </si>
  <si>
    <t>PUL.EDIL.SERVICE DI ALBA DARIA (CF: LBADRA79E47C351J)</t>
  </si>
  <si>
    <t>Pubblicazione Bando di gara ricerca immobili - DR SICILIA</t>
  </si>
  <si>
    <t>FORNITURA TONER - DP RAGUSA</t>
  </si>
  <si>
    <t>ALLAGAMENTO CAUSA PIOGGIA - DP SIRACUSA</t>
  </si>
  <si>
    <t xml:space="preserve">A. AGRICOLA ISOLA VERDE 2011 (CF: 01287520892)
</t>
  </si>
  <si>
    <t>A. AGRICOLA ISOLA VERDE 2011 (CF: 01287520892)</t>
  </si>
  <si>
    <t>RIPARAZIONE PORTA INGRESSO - DP PALERMO</t>
  </si>
  <si>
    <t>FORNITURA E POSA IN OPERA DI N. 5 POMPE DI CALORE MONOBLOCCO - DP AGRIGENTO</t>
  </si>
  <si>
    <t xml:space="preserve">AG IMPIANTI SRL (CF: 06057270826)
CLIMA CENTER SRL (CF: 05976450824)
CLIMA POINT DI BONSIGNORE ALESSANDRO (CF: BNSLSN71T14G273Y)
CONIGLIO CLIMA S.R.L. (CF: 01601680851)
EN-SIT (CF: 01100350865)
MARCONI IMPIANTI (CF: 01977190832)
</t>
  </si>
  <si>
    <t>EN-SIT (CF: 01100350865)</t>
  </si>
  <si>
    <t>REALIZZAZIONE IMPIANTO DI ALLERTAMENTO GENERALE PRESSO DP MESSINA - TERRITORIO</t>
  </si>
  <si>
    <t xml:space="preserve">CIODUE SUD (CF: 03732280825)
CLIMA POINT DI BONSIGNORE ALESSANDRO (CF: BNSLSN71T14G273Y)
GRASSO FORNITURE SRL (CF: 04872170875)
IBLEA ANTINCENDIO SRL (CF: 00738990886)
M.G.IMPIANTI SRL (CF: 03630490872)
MEDITER SRL (CF: 02728870870)
</t>
  </si>
  <si>
    <t>GRASSO FORNITURE SRL (CF: 04872170875)</t>
  </si>
  <si>
    <t>ROTOLI ELIMINACODE - UT CANICATTI - DP PA1</t>
  </si>
  <si>
    <t>KIT PER L' AUTOMAZIONE DI UN CANCELLO SCORREVOLE-UT SCIACCA-</t>
  </si>
  <si>
    <t xml:space="preserve">A.B.C. TECNOIMPIANTI (CF: 06066860823)
ALVA SYSTEM SAS DI SULFARO SANTI &amp;C (CF: 02235010846)
EDIL CASE SICILIA SRL (CF: 05975230821)
I.C.I.T. SRL (CF: 02595760840)
MEDITEL DATA SRL (CF: 05543100829)
</t>
  </si>
  <si>
    <t>I.C.I.T. SRL (CF: 02595760840)</t>
  </si>
  <si>
    <t>FORNITURA ED INSTALLAZIONE RETI ANTIPICCIONI -UT SCIACCA-</t>
  </si>
  <si>
    <t xml:space="preserve">ADS (CF: 05038980875)
AIRONE SERVIZI S.R.L. (CF: 06367920821)
ANDRIOLO SRL  (CF: 05663140829)
arredotech 4 srls (CF: 06312710822)
SIKANIA SERVICE SOCIETA' COOPERATIVA (CF: 01556140851)
</t>
  </si>
  <si>
    <t>SIKANIA SERVICE SOCIETA' COOPERATIVA (CF: 01556140851)</t>
  </si>
  <si>
    <t>FORNITURE BUSTE VARIO FORMATO - DP MESSINA</t>
  </si>
  <si>
    <t>INTERVENTO MANUTENZIONE PORTE - UPT CALTANISSETTA</t>
  </si>
  <si>
    <t>RIPARAZIONE CANCELLO AUTOMATICO - UPT AGRIGENTO</t>
  </si>
  <si>
    <t>SOSTITUZIONE SUPERFICI VETRATE- DP SIRACUSA-</t>
  </si>
  <si>
    <t xml:space="preserve">CO.MAT. SOCIETA' COOPERATIVA (CF: 02527420844)
GI.SAL. SRL (CF: 01084270899)
NEW ENERGY GROUP SRL (CF: 02297570844)
</t>
  </si>
  <si>
    <t>NEW ENERGY GROUP SRL (CF: 02297570844)</t>
  </si>
  <si>
    <t xml:space="preserve">Lavori di tinteggiatura delle pareti verticali ed orizzontali nei locali interni dell'immobile FIP in uso all'Ufficio Territoriale di Sciacca </t>
  </si>
  <si>
    <t xml:space="preserve">EDILSYSTEM SRL (CF: 03952870826)
EUREKA STUDIO DI ASTA FRANCESCO (CF: STAFNC82A11G273D)
FERRANTE SALVATORE (CF: FRRSVT53S25H933K)
GUIDA AGOSTINO (CF: 04631670827)
I.M.I.E.T. DI LA PORTA SALVATORE (CF: LPRSVT61E14H269S)
</t>
  </si>
  <si>
    <t>I.M.I.E.T. DI LA PORTA SALVATORE (CF: LPRSVT61E14H269S)</t>
  </si>
  <si>
    <t>RIPARAZIONE GUASTO ELETTRICO MENSA E RIPRISINO LINNE - DR SICILIA</t>
  </si>
  <si>
    <t>FORNITURA DI UN COMPRESSORE PER LA CENTRALE IDRICA - DR SICILIA</t>
  </si>
  <si>
    <t xml:space="preserve">FERRAMENTA HOBBY IDEA (CF: 00104990551)
</t>
  </si>
  <si>
    <t>FERRAMENTA HOBBY IDEA (CF: 00104990551)</t>
  </si>
  <si>
    <t>SOSTITUZIONE IMPIANTO ANINTRUSIONE - DP PALERMO</t>
  </si>
  <si>
    <t>FORNITURA SET DA SCRIVANIA- DRE PALERMO-</t>
  </si>
  <si>
    <t xml:space="preserve">DOPPIO CLICK SNC (CF: 03788020711)
DRAGOTTO ANTONINO (CF: 03194070821)
DREAMER S.R.L. (CF: 05670530723)
DUBINI S.R.L. (CF: 06262520155)
DUEESSE SRL (CF: 02079100067)
</t>
  </si>
  <si>
    <t>DUBINI S.R.L. (CF: 06262520155)</t>
  </si>
  <si>
    <t>PUBBLICAZIONE ESTRATTO BANDO DI GARA MENSA SU GIORNALE DI SICILIA E SU ITALIA OGGI</t>
  </si>
  <si>
    <t xml:space="preserve">GDS MEDIA &amp; COMMUNICATION SRL (CF: 06263430826)
</t>
  </si>
  <si>
    <t>GDS MEDIA &amp; COMMUNICATION SRL (CF: 06263430826)</t>
  </si>
  <si>
    <t xml:space="preserve">PUBBLICAZIONE ESTRATTO BANDO DI GARA MENSA SU LA REPUBBLICA ED. NAZIONALE E SU LA REPUBBLICA PALERMO ED. REGIONALE </t>
  </si>
  <si>
    <t>RIPARAZIONE PORTE IN ALLUMINIO - DP MESSINA</t>
  </si>
  <si>
    <t>FORNITURA HARD DISK PER VIDEOSORVEGLIANZA - DP PA UT BAGHERIA</t>
  </si>
  <si>
    <t xml:space="preserve">AZIZ S.r.l. (CF: 06134000824)
</t>
  </si>
  <si>
    <t>AZIZ S.r.l. (CF: 06134000824)</t>
  </si>
  <si>
    <t>FORNITURA PORTA INTERNA E RIPARAZIONE - DP AGRIGENTO</t>
  </si>
  <si>
    <t>DERATTIZZAZIONE - UPT MESSINA</t>
  </si>
  <si>
    <t>fornitura n. 50 schede-chiavi elettroniche - DP Catania</t>
  </si>
  <si>
    <t>FORNITURA DI LAMPADE DA TAVOLO- DRE E DP CATANIA-</t>
  </si>
  <si>
    <t xml:space="preserve">CULTRARO VASTA SRL (CF: 05280140871)
G.B.C. SISTEMI SocietÃ  Coop. (CF: 05138680821)
LINEA 4 (CF: VSSMNT75A44G173W)
ONORATO SRL (CF: 05906250823)
PAM UFFICIO (CF: 01261820839)
</t>
  </si>
  <si>
    <t>PAM UFFICIO (CF: 01261820839)</t>
  </si>
  <si>
    <t>Fornitura 2 targhe adesive logo Agenzia per ingresso- DR Sicilia -UT PA 1</t>
  </si>
  <si>
    <t>SERVIZIO DI DECESPUGLIAMENTO - DP (TERRITORIO) AGRIGENTO</t>
  </si>
  <si>
    <t xml:space="preserve">PRO SERVICE SOC. COOP. (CF: 02780270845)
</t>
  </si>
  <si>
    <t>PRO SERVICE SOC. COOP. (CF: 02780270845)</t>
  </si>
  <si>
    <t>Fornitura n. 2 toner Olivetti D/Copia 2500 - DP ME - UT Taormina</t>
  </si>
  <si>
    <t xml:space="preserve">MANUTENZIONE IMPIANTO IDRICO-SANITARIO - UT GELA </t>
  </si>
  <si>
    <t xml:space="preserve">SICILIANA PULIZIE E SERVIZI DI INFURNA (CF: NFRCGR74S28A089V)
</t>
  </si>
  <si>
    <t>SICILIANA PULIZIE E SERVIZI DI INFURNA (CF: NFRCGR74S28A089V)</t>
  </si>
  <si>
    <t>INSTALLAZIONE LETTORE DI PROSSIMITA' - DP PALERMO</t>
  </si>
  <si>
    <t>ACQUISTO CARTELLI DI DIVIETO - DP AGRIGENTO</t>
  </si>
  <si>
    <t xml:space="preserve">SMIT DI TORRETTA GIUSEPPE (CF: TRRGPP35L06F845F)
</t>
  </si>
  <si>
    <t>DISINFESTAZIONE E FORNITURA LAMPADE PER LA SALA MENSA DELLA DR SICILIA</t>
  </si>
  <si>
    <t>INDIVIDUAZIONE IMMOBILI DA ADIBIRE A SEDE DELL'UT DI BARCELLONA P.G.</t>
  </si>
  <si>
    <t>AFFIDAMENTO PER L'INDIVIDUAZIONE DEGLI IMMOBILI DA ADIBIRE A SEDE DELLA DP PALERMO E PORZIONE DELL'UT PA1</t>
  </si>
  <si>
    <t>ACQUISTO CERNIERE PER SCANNER - DR SICILIA</t>
  </si>
  <si>
    <t xml:space="preserve">DPS INFORMATICA S.N.C. DI PRESELLO GIANNI &amp; C. (CF: 01486330309)
</t>
  </si>
  <si>
    <t>DPS INFORMATICA S.N.C. DI PRESELLO GIANNI &amp; C. (CF: 01486330309)</t>
  </si>
  <si>
    <t>FORNITURA ARMADI PORTACHIAVI E TONER - DR SICILIA</t>
  </si>
  <si>
    <t>FORNITURA BIDONI PORTARIFIUTI - DP (Territorio) TRAPANI</t>
  </si>
  <si>
    <t xml:space="preserve">MI E MI snc (CF: 01592150815)
</t>
  </si>
  <si>
    <t>MI E MI snc (CF: 01592150815)</t>
  </si>
  <si>
    <t>SOSTITUZIONE MONITOR DI SALA - DP TP UT CASTELVETRANO</t>
  </si>
  <si>
    <t>Realizzazione n. 4 postazioni di lavoro in rete DR SICILIA</t>
  </si>
  <si>
    <t xml:space="preserve">I.E.D.A. di D'Aleo Domenico (CF: DLADNC67A14G273Y)
</t>
  </si>
  <si>
    <t>I.E.D.A. di D'Aleo Domenico (CF: DLADNC67A14G273Y)</t>
  </si>
  <si>
    <t>CONTRATTO ESECUTIVO PER L'AFFIDAMENTO DEL SERVIZIO DI PULIZIA DELLE SEDI DELL'AG. ENTRATE DELLA SICILIA</t>
  </si>
  <si>
    <t xml:space="preserve">EURO &amp; PROMOS FM SOC.COOP.P.A. (CF: 02458660301)
</t>
  </si>
  <si>
    <t>EURO &amp; PROMOS FM SOC.COOP.P.A. (CF: 02458660301)</t>
  </si>
  <si>
    <t>RIPRISTINO  EFFICIENZA IMPIANTO VIDEOSORVEGLIANZA</t>
  </si>
  <si>
    <t xml:space="preserve">Explorer Informatica Srl (CF: 02605870837)
</t>
  </si>
  <si>
    <t>Explorer Informatica Srl (CF: 02605870837)</t>
  </si>
  <si>
    <t>Intervento di ripristino  efficienza sistema di allarme UTP Messina - MEPA</t>
  </si>
  <si>
    <t>FORNITURA GASOLIO PER RISCALDAMENTO - DP ME SPORTELLO DI LIPARI</t>
  </si>
  <si>
    <t xml:space="preserve">SALMOTOR SNC di Salvatore Saltalamacchia (CF: 01234040838)
</t>
  </si>
  <si>
    <t>SALMOTOR SNC di Salvatore Saltalamacchia (CF: 01234040838)</t>
  </si>
  <si>
    <t>FORNITURA ROTOLI ELIMINACODE - DP CATANIA</t>
  </si>
  <si>
    <t>TINTEGGIATURA PARETI VERTICALI ED ORIZZONTALI-DRE-</t>
  </si>
  <si>
    <t xml:space="preserve">arredotech 4 srls (CF: 06312710822)
CASAMENTO SALVATORE (CF: 04310880820)
EDILIZIA SEIDITA SRL (CF: 05411920829)
EDILRAPPA (CF: 03859960829)
SERVIZI PROFESSIONALI SRL (CF: 04979450824)
</t>
  </si>
  <si>
    <t>RIPARAZIONE MONITOR - DP TRAPANI</t>
  </si>
  <si>
    <t>RICERCA IMMOBILI SUI QUOTIDIANI - DR SICILIA</t>
  </si>
  <si>
    <t>SOSTITUZIONE MONITOR - DP CALTANISSETTA</t>
  </si>
  <si>
    <t xml:space="preserve">NOLEGGIO DI n. 3 FOTOCOPIATORI per Uffici SICILIA </t>
  </si>
  <si>
    <t>FORNITURA CORNICE - DR SICILIA</t>
  </si>
  <si>
    <t>SOSTITUZIONE MONITOR FRONT-OFFICE -- DP AGRIGENTO</t>
  </si>
  <si>
    <t>CONVENZIONE CONSIP BUONI PASTO 7 - LOTTO 6 - DR SICILIA</t>
  </si>
  <si>
    <t xml:space="preserve">SODEXO MOTIVATION SOLUTION ITALIA SRL (CF: 05892970152)
</t>
  </si>
  <si>
    <t>SODEXO MOTIVATION SOLUTION ITALIA SRL (CF: 05892970152)</t>
  </si>
  <si>
    <t xml:space="preserve">ATTIVAZIONE E CANONE TRIMESTRALE SOFTWARE RILEVAZIONE PRESENZE - DR SICILIA </t>
  </si>
  <si>
    <t xml:space="preserve">WINIT S.R.L. (CF: 01771370226)
</t>
  </si>
  <si>
    <t>WINIT S.R.L. (CF: 01771370226)</t>
  </si>
  <si>
    <t>Fornitura giacche gialle alta visibilitÃ </t>
  </si>
  <si>
    <t xml:space="preserve">IDEM GROUP DI LONGO ANTONIA E CARBONARA LIVIA S.N.C. (CF: 07200680721)
</t>
  </si>
  <si>
    <t>IDEM GROUP DI LONGO ANTONIA E CARBONARA LIVIA S.N.C. (CF: 07200680721)</t>
  </si>
  <si>
    <t>FORNITURA E INSTALLAZIONE N. 2 SPLIT AUTONOMI CON UNITA' ESTERNA - DP AGRIGENTO</t>
  </si>
  <si>
    <t xml:space="preserve">AURORA IMPIANTI S.R.L. (CF: 01519140899)
BERICOR DI BERTULLA GIUSEPPE (CF: BRTGPP47A12F158D)
CLIMA POINT DI BONSIGNORE ALESSANDRO (CF: BNSLSN71T14G273Y)
DIPA SERVIZI (CF: 03822150821)
L.B. CLIMA DI LO PORTO FRANCESCO E C. S.n.C. (CF: 04102680826)
</t>
  </si>
  <si>
    <t>DIPA SERVIZI (CF: 03822150821)</t>
  </si>
  <si>
    <t>ACQUISTO N. 7 PLAFONIERE - DP CATANIA</t>
  </si>
  <si>
    <t>PUBBLICAZIONE RICERCA DI MERCATO UFFICIO GELA</t>
  </si>
  <si>
    <t>Fornitura di 6 elettroserrature porte REI - DP Catania -MEPA</t>
  </si>
  <si>
    <t xml:space="preserve">GRASSO FORNITURE SRL (CF: 04872170875)
</t>
  </si>
  <si>
    <t>Fornitura e lavori cablaggio per nuove linee telefoniche Voip DR Sicilia + spostamento postazione front-office UPT PA</t>
  </si>
  <si>
    <t xml:space="preserve">PIERINO ANTONINO (CF: PRNNNN62M14G273A)
</t>
  </si>
  <si>
    <t>PIERINO ANTONINO (CF: PRNNNN62M14G273A)</t>
  </si>
  <si>
    <t>Manutenzione porta antincendio UPT Palermo</t>
  </si>
  <si>
    <t xml:space="preserve">CIANCIOLO ANTONINO (CF: CNCNNN64B25G273Y)
</t>
  </si>
  <si>
    <t>CIANCIOLO ANTONINO (CF: CNCNNN64B25G273Y)</t>
  </si>
  <si>
    <t>RIPARAZIONE IMPIANTO ANTINTRUSIONE  - UT CASLTELVETRANO</t>
  </si>
  <si>
    <t xml:space="preserve">A.B.C. TECNOIMPIANTI (CF: 06066860823)
A.B.S. ELETTRONICA DI SCIUTO CLEMENTE (CF: SCTCMN58R04C351J)
A.R.I.E.T DI ANTONINO LO VERDE (CF: LVRNNN74M20C135J)
AURORA IMPIANTI S.R.L. (CF: 01519140899)
MEDITEL DATA SRL (CF: 05543100829)
</t>
  </si>
  <si>
    <t>Lavori per eliminazione infiltrazione di acqua piovana - DP Agrigento</t>
  </si>
  <si>
    <t xml:space="preserve">ARCHAS S.R.L. (CF: 04657630879)
C.I.M. (CF: 02021350810)
EDIL SACIF S.R.L. (CF: 05962650825)
FOX S.R.L.S. (CF: 03267800831)
S.C.M. COSTRUZIONI S.R.L. (CF: 01659130858)
</t>
  </si>
  <si>
    <t>EDIL SACIF S.R.L. (CF: 05962650825)</t>
  </si>
  <si>
    <t>PULIZIA DISINFESTAZIONE E DERATTIZZAZIONE DI TUTTI GLI UFFICI DELLA SICILIA-</t>
  </si>
  <si>
    <t xml:space="preserve">IBLEA DISINFESTAZIONE S.R.L.  (CF: 00843330887)
MULTISERVICES SRL (CF: 01334350897)
SERVIZI PROFESSIONALI SRL (CF: 04979450824)
SIKANIA SERVICE SOCIETA' COOPERATIVA (CF: 01556140851)
VECAR SRL (CF: 01644680835)
</t>
  </si>
  <si>
    <t>SERVIZIO DI INTERPRETARIATO PER FORMAZIONE OBBLIGATORIA IN MATERIA DI SALUTE E SICUREZZA NEI LUOGHI DI LAVORO - DP TRAPANI</t>
  </si>
  <si>
    <t xml:space="preserve">DI FATTA MARCELLO (CF: DFTMCL81T02G702R)
</t>
  </si>
  <si>
    <t>DI FATTA MARCELLO (CF: DFTMCL81T02G702R)</t>
  </si>
  <si>
    <t>SPOSTAMENTO ED ELETTRIFICAZIONE PORTE - DP CATANIA-</t>
  </si>
  <si>
    <t xml:space="preserve">CAT SRL (CF: 01406720886)
GRASSO FORNITURE SRL (CF: 04872170875)
INTEA S.R.L. (CF: 04586580823)
METROSERVICE SRL (CF: 01341310892)
SFERA (CF: 05193690871)
</t>
  </si>
  <si>
    <t>Lavori su impianto di riscaldamento  - DP Caltanissetta - MEPA</t>
  </si>
  <si>
    <t>RIPARAZIONE IMPIANTO ANTINTRUSIONE E CONTROLLO ACCESSI - DP CALTANISSETTA</t>
  </si>
  <si>
    <t xml:space="preserve">ANDRIOLO SRL  (CF: 05663140829)
AURORA IMPIANTI S.R.L. (CF: 01519140899)
ETT di Torrisi Felice &amp; C. Sas (CF: 04606020875)
MEDITEL DATA SRL (CF: 05543100829)
SECURITY &amp; PHONE S.N.C. (CF: 03949780872)
</t>
  </si>
  <si>
    <t>FORNITURA ED INSTALLAZIONE BARRIERA VEICOLARE AUTOMATICA-DP CALTANISSETTA-</t>
  </si>
  <si>
    <t xml:space="preserve">CO.MAT. SOCIETA' COOPERATIVA (CF: 02527420844)
ECOEDIST SRL (CF: 03212420834)
EMMECCI SRL (CF: 05648090826)
FIAP SRL (IdEstero: 04783680871)
GRASSO FORNITURE SRL (CF: 04872170875)
</t>
  </si>
  <si>
    <t>CO.MAT. SOCIETA' COOPERATIVA (CF: 02527420844)</t>
  </si>
  <si>
    <t>intervento riparazione autoclave DP TP</t>
  </si>
  <si>
    <t xml:space="preserve">MILAZZO IMPIANTI SRL (CF: 02412150811)
</t>
  </si>
  <si>
    <t>MILAZZO IMPIANTI SRL (CF: 02412150811)</t>
  </si>
  <si>
    <t>REVISIONE PERIODICA STRUMENTAZIONE TOPOGRAFICA - UPT AGRIGENTO</t>
  </si>
  <si>
    <t xml:space="preserve">C.G.T. SRL (CF: 03729830822)
</t>
  </si>
  <si>
    <t>C.G.T. SRL (CF: 03729830822)</t>
  </si>
  <si>
    <t>FORNITURA ED INSTALLAZIONE DI UN SISTEMA DI CONTROLLO ACCESSI - UT VITTORIA E MODICA</t>
  </si>
  <si>
    <t xml:space="preserve">CLZ S.R.L.S. (CF: 05287250871)
CO.GE.SI. S.R.L. (CF: 06157270825)
COSTANTINO TECNOLOGIE SRL (CF: 05953800827)
MASTERY SRL (CF: 01644840850)
MEDITEL DATA SRL (CF: 05543100829)
</t>
  </si>
  <si>
    <t>MASTERY SRL (CF: 01644840850)</t>
  </si>
  <si>
    <t>fornitura e posa in opera di pareti modulari, al secondo piano della DR Sicilia</t>
  </si>
  <si>
    <t xml:space="preserve">EDILRAPPA (CF: 03859960829)
</t>
  </si>
  <si>
    <t>EDILRAPPA (CF: 03859960829)</t>
  </si>
  <si>
    <t>FORNITURA DI UN SISTEMA DI CONTROLLO ACCESSI - UT ACIREALE</t>
  </si>
  <si>
    <t>DP CATANIA - IMPIANTO ANTINTRUSIONE</t>
  </si>
  <si>
    <t>ACQUISTO CARRELLI PORTA FALDONI- UFFICI VARI-</t>
  </si>
  <si>
    <t xml:space="preserve">CENTRO SISTEMI SRL (CF: 00842150278)
CLICK UFFICIO SRL (CF: 06067681004)
COALCA SRL (CF: 00727120156)
COPYWORLD (CF: 04519180485)
GIEMME (CF: 00706340411)
</t>
  </si>
  <si>
    <t>GIEMME (CF: 00706340411)</t>
  </si>
  <si>
    <t>INTERVENTI DI PULIZIA ARCHIVIO DP ME E SANT MIL.</t>
  </si>
  <si>
    <t xml:space="preserve">PULITORI ED AFFINI - S.P.A. (CF: 02076190178)
</t>
  </si>
  <si>
    <t>PULITORI ED AFFINI - S.P.A. (CF: 02076190178)</t>
  </si>
  <si>
    <t>INTERVENTO SVUOTAMENTO VASCA RACCOLTA ACQUE - DR SICILIA</t>
  </si>
  <si>
    <t>Sostituzione sistema eliminacoda - DP Messina</t>
  </si>
  <si>
    <t>GASOLIO PER RISCALDAMENTO - DP MESSINA (TERRITORIO)</t>
  </si>
  <si>
    <t>Servizio di Sanificazione Ambientale - DP PA Territorio Via Grado</t>
  </si>
  <si>
    <t xml:space="preserve">CO.MI SRL (CF: 05631620829)
</t>
  </si>
  <si>
    <t>CO.MI SRL (CF: 05631620829)</t>
  </si>
  <si>
    <t>250 PANNELLI DI PICCOLO FORMATO</t>
  </si>
  <si>
    <t xml:space="preserve">LG GRAFICA DI ROSARIO LA GALA (CF: 05134560829)
</t>
  </si>
  <si>
    <t>LG GRAFICA DI ROSARIO LA GALA (CF: 05134560829)</t>
  </si>
  <si>
    <t>CERTIFICATO DI PREVENZIONE INCENDI - DP MESSINA</t>
  </si>
  <si>
    <t xml:space="preserve">COMANDO PROVINCIALE VIGILI DEL FUOCO DI MESSINA (CF: 80003220839)
</t>
  </si>
  <si>
    <t>COMANDO PROVINCIALE VIGILI DEL FUOCO DI MESSINA (CF: 80003220839)</t>
  </si>
  <si>
    <t>MANUTENZIONE DI UN FOTOCOPIATORE - DP CALTANISSETTA</t>
  </si>
  <si>
    <t xml:space="preserve">LINEA UFFICIO S.A.S. DI DIPRIMA PAOLO (CF: 01209300852)
</t>
  </si>
  <si>
    <t>LINEA UFFICIO S.A.S. DI DIPRIMA PAOLO (CF: 01209300852)</t>
  </si>
  <si>
    <t>FORNITURA DEI SERVIZI DI GESTIONE INTEGRATA DELLE TRASFERTE DI LAVORO</t>
  </si>
  <si>
    <t>27-CONFRONTO COMPETITIVO IN ADESIONE AD ACCORDO QUADRO/CONVENZIONE</t>
  </si>
  <si>
    <t xml:space="preserve">CARLSON WAGONLIT ITALIA SRL  (CF: 04909580583)
Cisalpina tours S.p.A. (CF: 00637950015)
UVET AMERICAN EXPRESS CORPORATE TRAVEL S.P.A. (CF: 03227380965)
VENTURA SPA (CF: 00550580260)
</t>
  </si>
  <si>
    <t>Cisalpina tours S.p.A. (CF: 00637950015)</t>
  </si>
  <si>
    <t>GASOLIO PER AUTOTRAZIONE CONVENZIONE FUEL CARD 6 - DR SICILIA</t>
  </si>
  <si>
    <t>SVUOTAMENTO CISTERNA ACQUE NERE E PULIZIE CADITOIE PLUVIALI DR SICILIA</t>
  </si>
  <si>
    <t xml:space="preserve">AIRONE SERVIZI S.R.L. (CF: 06367920821)
</t>
  </si>
  <si>
    <t>AIRONE SERVIZI S.R.L. (CF: 06367920821)</t>
  </si>
  <si>
    <t>CARTA SI AZIENDALE</t>
  </si>
  <si>
    <t xml:space="preserve">NEXI PAYMENTS S.P.A. (giÃ  CARTASI SPA) (CF: 04107060966)
</t>
  </si>
  <si>
    <t>NEXI PAYMENTS S.P.A. (giÃ  CARTASI SPA) (CF: 04107060966)</t>
  </si>
  <si>
    <t>FORNITURA DI N. 3 DEFIBRILLATORI-DRE-</t>
  </si>
  <si>
    <t xml:space="preserve">AESSE MEDICAL SPA (CF: 01941340976)
AZ MEDICAL SRL (CF: 10186301007)
ELIOS MEDICAL SRL (CF: 05049800872)
PROGETTI srl (CF: 10213970154)
SEDA SPA (CF: 01681100150)
</t>
  </si>
  <si>
    <t>SEDA SPA (CF: 01681100150)</t>
  </si>
  <si>
    <t>Lavori di somma urgenza - affidamento del servizio per la verifica strumentale combinata dello stato di distacco degli intonaci dei soffitti del 3 P edificio via Garibaldi - UPT Catasto Messina</t>
  </si>
  <si>
    <t xml:space="preserve">GNOSIS SRL (CF: 03164850780)
</t>
  </si>
  <si>
    <t>GNOSIS SRL (CF: 03164850780)</t>
  </si>
  <si>
    <t>AFFIDAMENTO INCARICO DI CONSULENTE TECNICO DI PARTE IN UN RICORSO DI LAVORO CONTRO L'AGENZIA DELLE ENTRATE</t>
  </si>
  <si>
    <t xml:space="preserve">CALAFIORE AURELIO (CF: CLFRLA48R28G273R)
CALLARI ANTONIO (CF: CLLNTN82T27G273J)
CECCONI DONATELLA (CF: CCCDTL62M71B950G)
GUARINO MARIO (CF: GRNMRA44M20G273B)
PATERNO' VITO FABIO (CF: PTRVFB74L20C351D)
</t>
  </si>
  <si>
    <t>PATERNO' VITO FABIO (CF: PTRVFB74L20C351D)</t>
  </si>
  <si>
    <t>FORMAZIONE OBBLIGATORIA IN MATERIA DI SALUTE E SICUREZZAEI LUOGHI DI LAVORO - SERVIZIO DI INTERPRETARIATO - DP PALERMO</t>
  </si>
  <si>
    <t xml:space="preserve">CRACOLICI RITA (CF: CRCRTI74T71B780F)
</t>
  </si>
  <si>
    <t>CRACOLICI RITA (CF: CRCRTI74T71B780F)</t>
  </si>
  <si>
    <t>VERIFICA PERIODICA BIENNALE DEGLI IMPIANTI ELETTRICI DI MESSA A TERRA DP PALERMO</t>
  </si>
  <si>
    <t>VERIFICA PERIODICA BIENNALE DELL'IMPIANTO ELETTRICO DI MESSA A TERRA</t>
  </si>
  <si>
    <t>VERIFICA PERIODICA BIENNALE DI DUE ASCENSORI - DP TRAPANI</t>
  </si>
  <si>
    <t>servizi relativi alla gestione integrata della salute e sicurezza sui luoghi di lavoro - 2016</t>
  </si>
  <si>
    <t xml:space="preserve">EXITONE S.P.A. (CF: 07874490019)
</t>
  </si>
  <si>
    <t>EXITONE S.P.A. (CF: 07874490019)</t>
  </si>
  <si>
    <t>SERVIZIO DI INTERPRETARIATO</t>
  </si>
  <si>
    <t>SOSTITUZIONE ELIMINACODE- UPT CATANIA</t>
  </si>
  <si>
    <t>CARTA DI CREDITO CARTA SI AZIENDALE PER SPESE MISSIONE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</si>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</sst>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"/>
  <sheetViews>
    <sheetView tabSelected="1" workbookViewId="0">
      <selection activeCell="C4" sqref="C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561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"Z0E17EB727"</f>
        <v>Z0E17EB727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950</v>
      </c>
      <c r="I3" s="2">
        <v>42382</v>
      </c>
      <c r="J3" s="2">
        <v>42382</v>
      </c>
      <c r="K3">
        <v>950</v>
      </c>
    </row>
    <row r="4" spans="1:11" x14ac:dyDescent="0.25">
      <c r="A4" t="str">
        <f>"Z9D17EB775"</f>
        <v>Z9D17EB775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855</v>
      </c>
      <c r="I4" s="2">
        <v>42382</v>
      </c>
      <c r="J4" s="2">
        <v>42384</v>
      </c>
      <c r="K4">
        <v>855</v>
      </c>
    </row>
    <row r="5" spans="1:11" x14ac:dyDescent="0.25">
      <c r="A5" t="str">
        <f>"ZD718035C9"</f>
        <v>ZD718035C9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375</v>
      </c>
      <c r="I5" s="2">
        <v>42383</v>
      </c>
      <c r="J5" s="2">
        <v>42388</v>
      </c>
      <c r="K5">
        <v>375</v>
      </c>
    </row>
    <row r="6" spans="1:11" x14ac:dyDescent="0.25">
      <c r="A6" t="str">
        <f>"Z5D1803447"</f>
        <v>Z5D1803447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420</v>
      </c>
      <c r="I6" s="2">
        <v>42383</v>
      </c>
      <c r="J6" s="2">
        <v>42388</v>
      </c>
      <c r="K6">
        <v>420</v>
      </c>
    </row>
    <row r="7" spans="1:11" x14ac:dyDescent="0.25">
      <c r="A7" t="str">
        <f>"Z2917EB696"</f>
        <v>Z2917EB696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245.1</v>
      </c>
      <c r="I7" s="2">
        <v>42382</v>
      </c>
      <c r="J7" s="2">
        <v>42387</v>
      </c>
      <c r="K7">
        <v>245.1</v>
      </c>
    </row>
    <row r="8" spans="1:11" x14ac:dyDescent="0.25">
      <c r="A8" t="str">
        <f>"Z2617EB6C2"</f>
        <v>Z2617EB6C2</v>
      </c>
      <c r="B8" t="str">
        <f t="shared" si="0"/>
        <v>06363391001</v>
      </c>
      <c r="C8" t="s">
        <v>15</v>
      </c>
      <c r="D8" t="s">
        <v>32</v>
      </c>
      <c r="E8" t="s">
        <v>33</v>
      </c>
      <c r="F8" s="1" t="s">
        <v>34</v>
      </c>
      <c r="G8" t="s">
        <v>35</v>
      </c>
      <c r="H8">
        <v>3110</v>
      </c>
      <c r="I8" s="2">
        <v>42382</v>
      </c>
      <c r="J8" s="2">
        <v>42387</v>
      </c>
      <c r="K8">
        <v>2597.48</v>
      </c>
    </row>
    <row r="9" spans="1:11" x14ac:dyDescent="0.25">
      <c r="A9" t="str">
        <f>"ZC217EB7A0"</f>
        <v>ZC217EB7A0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722</v>
      </c>
      <c r="I9" s="2">
        <v>42382</v>
      </c>
      <c r="J9" s="2">
        <v>42383</v>
      </c>
      <c r="K9">
        <v>722</v>
      </c>
    </row>
    <row r="10" spans="1:11" x14ac:dyDescent="0.25">
      <c r="A10" t="str">
        <f>"ZF7181A739"</f>
        <v>ZF7181A739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441.96</v>
      </c>
      <c r="I10" s="2">
        <v>42394</v>
      </c>
      <c r="J10" s="2">
        <v>42394</v>
      </c>
      <c r="K10">
        <v>441.96</v>
      </c>
    </row>
    <row r="11" spans="1:11" x14ac:dyDescent="0.25">
      <c r="A11" t="str">
        <f>"ZF3181A720"</f>
        <v>ZF3181A720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18</v>
      </c>
      <c r="G11" t="s">
        <v>19</v>
      </c>
      <c r="H11">
        <v>852</v>
      </c>
      <c r="I11" s="2">
        <v>42391</v>
      </c>
      <c r="J11" s="2">
        <v>42394</v>
      </c>
      <c r="K11">
        <v>852</v>
      </c>
    </row>
    <row r="12" spans="1:11" x14ac:dyDescent="0.25">
      <c r="A12" t="str">
        <f>"Z491813D7F"</f>
        <v>Z491813D7F</v>
      </c>
      <c r="B12" t="str">
        <f t="shared" si="0"/>
        <v>06363391001</v>
      </c>
      <c r="C12" t="s">
        <v>15</v>
      </c>
      <c r="D12" t="s">
        <v>43</v>
      </c>
      <c r="E12" t="s">
        <v>17</v>
      </c>
      <c r="F12" s="1" t="s">
        <v>44</v>
      </c>
      <c r="G12" t="s">
        <v>45</v>
      </c>
      <c r="H12">
        <v>350</v>
      </c>
      <c r="I12" s="2">
        <v>42391</v>
      </c>
      <c r="J12" s="2">
        <v>42394</v>
      </c>
      <c r="K12">
        <v>350</v>
      </c>
    </row>
    <row r="13" spans="1:11" x14ac:dyDescent="0.25">
      <c r="A13" t="str">
        <f>"Z92184FE6C"</f>
        <v>Z92184FE6C</v>
      </c>
      <c r="B13" t="str">
        <f t="shared" si="0"/>
        <v>06363391001</v>
      </c>
      <c r="C13" t="s">
        <v>15</v>
      </c>
      <c r="D13" t="s">
        <v>46</v>
      </c>
      <c r="E13" t="s">
        <v>17</v>
      </c>
      <c r="F13" s="1" t="s">
        <v>47</v>
      </c>
      <c r="G13" t="s">
        <v>48</v>
      </c>
      <c r="H13">
        <v>420</v>
      </c>
      <c r="I13" s="2">
        <v>42409</v>
      </c>
      <c r="J13" s="2">
        <v>42409</v>
      </c>
      <c r="K13">
        <v>420</v>
      </c>
    </row>
    <row r="14" spans="1:11" x14ac:dyDescent="0.25">
      <c r="A14" t="str">
        <f>"Z1C184FEF9"</f>
        <v>Z1C184FEF9</v>
      </c>
      <c r="B14" t="str">
        <f t="shared" si="0"/>
        <v>06363391001</v>
      </c>
      <c r="C14" t="s">
        <v>15</v>
      </c>
      <c r="D14" t="s">
        <v>49</v>
      </c>
      <c r="E14" t="s">
        <v>17</v>
      </c>
      <c r="F14" s="1" t="s">
        <v>50</v>
      </c>
      <c r="G14" t="s">
        <v>51</v>
      </c>
      <c r="H14">
        <v>360</v>
      </c>
      <c r="I14" s="2">
        <v>42409</v>
      </c>
      <c r="J14" s="2">
        <v>42412</v>
      </c>
      <c r="K14">
        <v>360</v>
      </c>
    </row>
    <row r="15" spans="1:11" x14ac:dyDescent="0.25">
      <c r="A15" t="str">
        <f>"Z84183B136"</f>
        <v>Z84183B136</v>
      </c>
      <c r="B15" t="str">
        <f t="shared" si="0"/>
        <v>06363391001</v>
      </c>
      <c r="C15" t="s">
        <v>15</v>
      </c>
      <c r="D15" t="s">
        <v>52</v>
      </c>
      <c r="E15" t="s">
        <v>17</v>
      </c>
      <c r="F15" s="1" t="s">
        <v>53</v>
      </c>
      <c r="G15" t="s">
        <v>54</v>
      </c>
      <c r="H15">
        <v>980</v>
      </c>
      <c r="I15" s="2">
        <v>42408</v>
      </c>
      <c r="J15" s="2">
        <v>42410</v>
      </c>
      <c r="K15">
        <v>980</v>
      </c>
    </row>
    <row r="16" spans="1:11" x14ac:dyDescent="0.25">
      <c r="A16" t="str">
        <f>"Z701846717"</f>
        <v>Z701846717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690</v>
      </c>
      <c r="I16" s="2">
        <v>42409</v>
      </c>
      <c r="J16" s="2">
        <v>42412</v>
      </c>
      <c r="K16">
        <v>690</v>
      </c>
    </row>
    <row r="17" spans="1:11" x14ac:dyDescent="0.25">
      <c r="A17" t="str">
        <f>"ZA11850663"</f>
        <v>ZA11850663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27</v>
      </c>
      <c r="G17" t="s">
        <v>28</v>
      </c>
      <c r="H17">
        <v>1000</v>
      </c>
      <c r="I17" s="2">
        <v>42415</v>
      </c>
      <c r="J17" s="2">
        <v>42416</v>
      </c>
      <c r="K17">
        <v>1000</v>
      </c>
    </row>
    <row r="18" spans="1:11" x14ac:dyDescent="0.25">
      <c r="A18" t="str">
        <f>"Z6B181EF4D"</f>
        <v>Z6B181EF4D</v>
      </c>
      <c r="B18" t="str">
        <f t="shared" si="0"/>
        <v>06363391001</v>
      </c>
      <c r="C18" t="s">
        <v>15</v>
      </c>
      <c r="D18" t="s">
        <v>59</v>
      </c>
      <c r="E18" t="s">
        <v>17</v>
      </c>
      <c r="F18" s="1" t="s">
        <v>60</v>
      </c>
      <c r="G18" t="s">
        <v>61</v>
      </c>
      <c r="H18">
        <v>338.18</v>
      </c>
      <c r="I18" s="2">
        <v>42409</v>
      </c>
      <c r="J18" s="2">
        <v>42412</v>
      </c>
      <c r="K18">
        <v>338.18</v>
      </c>
    </row>
    <row r="19" spans="1:11" x14ac:dyDescent="0.25">
      <c r="A19" t="str">
        <f>"Z891869DAD"</f>
        <v>Z891869DAD</v>
      </c>
      <c r="B19" t="str">
        <f t="shared" si="0"/>
        <v>06363391001</v>
      </c>
      <c r="C19" t="s">
        <v>15</v>
      </c>
      <c r="D19" t="s">
        <v>62</v>
      </c>
      <c r="E19" t="s">
        <v>17</v>
      </c>
      <c r="F19" s="1" t="s">
        <v>63</v>
      </c>
      <c r="G19" t="s">
        <v>64</v>
      </c>
      <c r="H19">
        <v>270</v>
      </c>
      <c r="I19" s="2">
        <v>42415</v>
      </c>
      <c r="J19" s="2">
        <v>42419</v>
      </c>
      <c r="K19">
        <v>270</v>
      </c>
    </row>
    <row r="20" spans="1:11" x14ac:dyDescent="0.25">
      <c r="A20" t="str">
        <f>"ZD81873755"</f>
        <v>ZD81873755</v>
      </c>
      <c r="B20" t="str">
        <f t="shared" si="0"/>
        <v>06363391001</v>
      </c>
      <c r="C20" t="s">
        <v>15</v>
      </c>
      <c r="D20" t="s">
        <v>65</v>
      </c>
      <c r="E20" t="s">
        <v>17</v>
      </c>
      <c r="F20" s="1" t="s">
        <v>47</v>
      </c>
      <c r="G20" t="s">
        <v>48</v>
      </c>
      <c r="H20">
        <v>785</v>
      </c>
      <c r="I20" s="2">
        <v>42415</v>
      </c>
      <c r="J20" s="2">
        <v>42416</v>
      </c>
      <c r="K20">
        <v>785</v>
      </c>
    </row>
    <row r="21" spans="1:11" x14ac:dyDescent="0.25">
      <c r="A21" t="str">
        <f>"Z521896270"</f>
        <v>Z521896270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44</v>
      </c>
      <c r="G21" t="s">
        <v>45</v>
      </c>
      <c r="H21">
        <v>550</v>
      </c>
      <c r="I21" s="2">
        <v>42429</v>
      </c>
      <c r="J21" s="2">
        <v>42432</v>
      </c>
      <c r="K21">
        <v>550</v>
      </c>
    </row>
    <row r="22" spans="1:11" x14ac:dyDescent="0.25">
      <c r="A22" t="str">
        <f>"ZCA189694A"</f>
        <v>ZCA189694A</v>
      </c>
      <c r="B22" t="str">
        <f t="shared" si="0"/>
        <v>06363391001</v>
      </c>
      <c r="C22" t="s">
        <v>15</v>
      </c>
      <c r="D22" t="s">
        <v>67</v>
      </c>
      <c r="E22" t="s">
        <v>17</v>
      </c>
      <c r="F22" s="1" t="s">
        <v>50</v>
      </c>
      <c r="G22" t="s">
        <v>51</v>
      </c>
      <c r="H22">
        <v>350</v>
      </c>
      <c r="I22" s="2">
        <v>42429</v>
      </c>
      <c r="J22" s="2">
        <v>42432</v>
      </c>
      <c r="K22">
        <v>350</v>
      </c>
    </row>
    <row r="23" spans="1:11" x14ac:dyDescent="0.25">
      <c r="A23" t="str">
        <f>"Z541846668"</f>
        <v>Z541846668</v>
      </c>
      <c r="B23" t="str">
        <f t="shared" si="0"/>
        <v>06363391001</v>
      </c>
      <c r="C23" t="s">
        <v>15</v>
      </c>
      <c r="D23" t="s">
        <v>68</v>
      </c>
      <c r="E23" t="s">
        <v>17</v>
      </c>
      <c r="F23" s="1" t="s">
        <v>69</v>
      </c>
      <c r="G23" t="s">
        <v>70</v>
      </c>
      <c r="H23">
        <v>180</v>
      </c>
      <c r="I23" s="2">
        <v>42415</v>
      </c>
      <c r="J23" s="2">
        <v>42426</v>
      </c>
      <c r="K23">
        <v>180</v>
      </c>
    </row>
    <row r="24" spans="1:11" x14ac:dyDescent="0.25">
      <c r="A24" t="str">
        <f>"ZCB18962B2"</f>
        <v>ZCB18962B2</v>
      </c>
      <c r="B24" t="str">
        <f t="shared" si="0"/>
        <v>06363391001</v>
      </c>
      <c r="C24" t="s">
        <v>15</v>
      </c>
      <c r="D24" t="s">
        <v>71</v>
      </c>
      <c r="E24" t="s">
        <v>17</v>
      </c>
      <c r="F24" s="1" t="s">
        <v>72</v>
      </c>
      <c r="G24" t="s">
        <v>73</v>
      </c>
      <c r="H24">
        <v>400</v>
      </c>
      <c r="I24" s="2">
        <v>42426</v>
      </c>
      <c r="J24" s="2">
        <v>42429</v>
      </c>
      <c r="K24">
        <v>400</v>
      </c>
    </row>
    <row r="25" spans="1:11" x14ac:dyDescent="0.25">
      <c r="A25" t="str">
        <f>"ZFA1896785"</f>
        <v>ZFA1896785</v>
      </c>
      <c r="B25" t="str">
        <f t="shared" si="0"/>
        <v>06363391001</v>
      </c>
      <c r="C25" t="s">
        <v>15</v>
      </c>
      <c r="D25" t="s">
        <v>74</v>
      </c>
      <c r="E25" t="s">
        <v>17</v>
      </c>
      <c r="F25" s="1" t="s">
        <v>75</v>
      </c>
      <c r="G25" t="s">
        <v>76</v>
      </c>
      <c r="H25">
        <v>120</v>
      </c>
      <c r="I25" s="2">
        <v>42426</v>
      </c>
      <c r="J25" s="2">
        <v>42429</v>
      </c>
      <c r="K25">
        <v>120</v>
      </c>
    </row>
    <row r="26" spans="1:11" x14ac:dyDescent="0.25">
      <c r="A26" t="str">
        <f>"Z2417AE998"</f>
        <v>Z2417AE998</v>
      </c>
      <c r="B26" t="str">
        <f t="shared" si="0"/>
        <v>06363391001</v>
      </c>
      <c r="C26" t="s">
        <v>15</v>
      </c>
      <c r="D26" t="s">
        <v>77</v>
      </c>
      <c r="E26" t="s">
        <v>78</v>
      </c>
      <c r="F26" s="1" t="s">
        <v>79</v>
      </c>
      <c r="G26" t="s">
        <v>80</v>
      </c>
      <c r="H26">
        <v>3099</v>
      </c>
      <c r="I26" s="2">
        <v>42370</v>
      </c>
      <c r="J26" s="2">
        <v>42735</v>
      </c>
      <c r="K26">
        <v>3099</v>
      </c>
    </row>
    <row r="27" spans="1:11" x14ac:dyDescent="0.25">
      <c r="A27" t="str">
        <f>"Z52189636B"</f>
        <v>Z52189636B</v>
      </c>
      <c r="B27" t="str">
        <f t="shared" si="0"/>
        <v>06363391001</v>
      </c>
      <c r="C27" t="s">
        <v>15</v>
      </c>
      <c r="D27" t="s">
        <v>81</v>
      </c>
      <c r="E27" t="s">
        <v>17</v>
      </c>
      <c r="F27" s="1" t="s">
        <v>75</v>
      </c>
      <c r="G27" t="s">
        <v>76</v>
      </c>
      <c r="H27">
        <v>935</v>
      </c>
      <c r="I27" s="2">
        <v>42426</v>
      </c>
      <c r="J27" s="2">
        <v>42430</v>
      </c>
      <c r="K27">
        <v>935</v>
      </c>
    </row>
    <row r="28" spans="1:11" x14ac:dyDescent="0.25">
      <c r="A28" t="str">
        <f>"Z7A18E7689"</f>
        <v>Z7A18E7689</v>
      </c>
      <c r="B28" t="str">
        <f t="shared" si="0"/>
        <v>06363391001</v>
      </c>
      <c r="C28" t="s">
        <v>15</v>
      </c>
      <c r="D28" t="s">
        <v>82</v>
      </c>
      <c r="E28" t="s">
        <v>17</v>
      </c>
      <c r="F28" s="1" t="s">
        <v>83</v>
      </c>
      <c r="G28" t="s">
        <v>84</v>
      </c>
      <c r="H28">
        <v>1456</v>
      </c>
      <c r="I28" s="2">
        <v>42423</v>
      </c>
      <c r="J28" s="2">
        <v>42788</v>
      </c>
      <c r="K28">
        <v>580</v>
      </c>
    </row>
    <row r="29" spans="1:11" x14ac:dyDescent="0.25">
      <c r="A29" t="str">
        <f>"ZE818CBA9E"</f>
        <v>ZE818CBA9E</v>
      </c>
      <c r="B29" t="str">
        <f t="shared" si="0"/>
        <v>06363391001</v>
      </c>
      <c r="C29" t="s">
        <v>15</v>
      </c>
      <c r="D29" t="s">
        <v>85</v>
      </c>
      <c r="E29" t="s">
        <v>17</v>
      </c>
      <c r="F29" s="1" t="s">
        <v>75</v>
      </c>
      <c r="G29" t="s">
        <v>76</v>
      </c>
      <c r="H29">
        <v>970</v>
      </c>
      <c r="I29" s="2">
        <v>42438</v>
      </c>
      <c r="J29" s="2">
        <v>42439</v>
      </c>
      <c r="K29">
        <v>970</v>
      </c>
    </row>
    <row r="30" spans="1:11" x14ac:dyDescent="0.25">
      <c r="A30" t="str">
        <f>"ZA318FA1D8"</f>
        <v>ZA318FA1D8</v>
      </c>
      <c r="B30" t="str">
        <f t="shared" si="0"/>
        <v>06363391001</v>
      </c>
      <c r="C30" t="s">
        <v>15</v>
      </c>
      <c r="D30" t="s">
        <v>86</v>
      </c>
      <c r="E30" t="s">
        <v>17</v>
      </c>
      <c r="F30" s="1" t="s">
        <v>87</v>
      </c>
      <c r="G30" t="s">
        <v>88</v>
      </c>
      <c r="H30">
        <v>46.17</v>
      </c>
      <c r="I30" s="2">
        <v>42430</v>
      </c>
      <c r="J30" s="2">
        <v>42443</v>
      </c>
      <c r="K30">
        <v>46.17</v>
      </c>
    </row>
    <row r="31" spans="1:11" x14ac:dyDescent="0.25">
      <c r="A31" t="str">
        <f>"Z9118DF669"</f>
        <v>Z9118DF669</v>
      </c>
      <c r="B31" t="str">
        <f t="shared" si="0"/>
        <v>06363391001</v>
      </c>
      <c r="C31" t="s">
        <v>15</v>
      </c>
      <c r="D31" t="s">
        <v>89</v>
      </c>
      <c r="E31" t="s">
        <v>17</v>
      </c>
      <c r="F31" s="1" t="s">
        <v>75</v>
      </c>
      <c r="G31" t="s">
        <v>76</v>
      </c>
      <c r="H31">
        <v>702.2</v>
      </c>
      <c r="I31" s="2">
        <v>42438</v>
      </c>
      <c r="J31" s="2">
        <v>42439</v>
      </c>
      <c r="K31">
        <v>702.2</v>
      </c>
    </row>
    <row r="32" spans="1:11" x14ac:dyDescent="0.25">
      <c r="A32" t="str">
        <f>"ZD218C1CB7"</f>
        <v>ZD218C1CB7</v>
      </c>
      <c r="B32" t="str">
        <f t="shared" si="0"/>
        <v>06363391001</v>
      </c>
      <c r="C32" t="s">
        <v>15</v>
      </c>
      <c r="D32" t="s">
        <v>62</v>
      </c>
      <c r="E32" t="s">
        <v>17</v>
      </c>
      <c r="F32" s="1" t="s">
        <v>63</v>
      </c>
      <c r="G32" t="s">
        <v>64</v>
      </c>
      <c r="H32">
        <v>270</v>
      </c>
      <c r="I32" s="2">
        <v>42439</v>
      </c>
      <c r="J32" s="2">
        <v>42444</v>
      </c>
      <c r="K32">
        <v>270</v>
      </c>
    </row>
    <row r="33" spans="1:11" x14ac:dyDescent="0.25">
      <c r="A33" t="str">
        <f>"Z351845344"</f>
        <v>Z351845344</v>
      </c>
      <c r="B33" t="str">
        <f t="shared" si="0"/>
        <v>06363391001</v>
      </c>
      <c r="C33" t="s">
        <v>15</v>
      </c>
      <c r="D33" t="s">
        <v>90</v>
      </c>
      <c r="E33" t="s">
        <v>78</v>
      </c>
      <c r="F33" s="1" t="s">
        <v>91</v>
      </c>
      <c r="G33" t="s">
        <v>92</v>
      </c>
      <c r="H33">
        <v>19548.900000000001</v>
      </c>
      <c r="I33" s="2">
        <v>42401</v>
      </c>
      <c r="J33" s="2">
        <v>43131</v>
      </c>
      <c r="K33">
        <v>17105.34</v>
      </c>
    </row>
    <row r="34" spans="1:11" x14ac:dyDescent="0.25">
      <c r="A34" t="str">
        <f>"ZBD1815004"</f>
        <v>ZBD1815004</v>
      </c>
      <c r="B34" t="str">
        <f t="shared" si="0"/>
        <v>06363391001</v>
      </c>
      <c r="C34" t="s">
        <v>15</v>
      </c>
      <c r="D34" t="s">
        <v>93</v>
      </c>
      <c r="E34" t="s">
        <v>17</v>
      </c>
      <c r="F34" s="1" t="s">
        <v>94</v>
      </c>
      <c r="G34" t="s">
        <v>95</v>
      </c>
      <c r="H34">
        <v>507</v>
      </c>
      <c r="I34" s="2">
        <v>42394</v>
      </c>
      <c r="J34" s="2">
        <v>42395</v>
      </c>
      <c r="K34">
        <v>507</v>
      </c>
    </row>
    <row r="35" spans="1:11" x14ac:dyDescent="0.25">
      <c r="A35" t="str">
        <f>"Z6F1805590"</f>
        <v>Z6F1805590</v>
      </c>
      <c r="B35" t="str">
        <f t="shared" si="0"/>
        <v>06363391001</v>
      </c>
      <c r="C35" t="s">
        <v>15</v>
      </c>
      <c r="D35" t="s">
        <v>96</v>
      </c>
      <c r="E35" t="s">
        <v>17</v>
      </c>
      <c r="F35" s="1" t="s">
        <v>97</v>
      </c>
      <c r="G35" t="s">
        <v>98</v>
      </c>
      <c r="H35">
        <v>312.42</v>
      </c>
      <c r="I35" s="2">
        <v>42383</v>
      </c>
      <c r="J35" s="2">
        <v>42388</v>
      </c>
      <c r="K35">
        <v>0</v>
      </c>
    </row>
    <row r="36" spans="1:11" x14ac:dyDescent="0.25">
      <c r="A36" t="str">
        <f>"ZC71803565"</f>
        <v>ZC71803565</v>
      </c>
      <c r="B36" t="str">
        <f t="shared" si="0"/>
        <v>06363391001</v>
      </c>
      <c r="C36" t="s">
        <v>15</v>
      </c>
      <c r="D36" t="s">
        <v>99</v>
      </c>
      <c r="E36" t="s">
        <v>17</v>
      </c>
      <c r="F36" s="1" t="s">
        <v>100</v>
      </c>
      <c r="G36" t="s">
        <v>101</v>
      </c>
      <c r="H36">
        <v>263.39999999999998</v>
      </c>
      <c r="I36" s="2">
        <v>42383</v>
      </c>
      <c r="J36" s="2">
        <v>42388</v>
      </c>
      <c r="K36">
        <v>263.39999999999998</v>
      </c>
    </row>
    <row r="37" spans="1:11" x14ac:dyDescent="0.25">
      <c r="A37" t="str">
        <f>"ZDC181A6CF"</f>
        <v>ZDC181A6CF</v>
      </c>
      <c r="B37" t="str">
        <f t="shared" si="0"/>
        <v>06363391001</v>
      </c>
      <c r="C37" t="s">
        <v>15</v>
      </c>
      <c r="D37" t="s">
        <v>102</v>
      </c>
      <c r="E37" t="s">
        <v>17</v>
      </c>
      <c r="F37" s="1" t="s">
        <v>103</v>
      </c>
      <c r="G37" t="s">
        <v>104</v>
      </c>
      <c r="H37">
        <v>550</v>
      </c>
      <c r="I37" s="2">
        <v>42391</v>
      </c>
      <c r="J37" s="2">
        <v>42394</v>
      </c>
      <c r="K37">
        <v>550</v>
      </c>
    </row>
    <row r="38" spans="1:11" x14ac:dyDescent="0.25">
      <c r="A38" t="str">
        <f>"ZA718B4049"</f>
        <v>ZA718B4049</v>
      </c>
      <c r="B38" t="str">
        <f t="shared" si="0"/>
        <v>06363391001</v>
      </c>
      <c r="C38" t="s">
        <v>15</v>
      </c>
      <c r="D38" t="s">
        <v>105</v>
      </c>
      <c r="E38" t="s">
        <v>17</v>
      </c>
      <c r="F38" s="1" t="s">
        <v>53</v>
      </c>
      <c r="G38" t="s">
        <v>54</v>
      </c>
      <c r="H38">
        <v>150</v>
      </c>
      <c r="I38" s="2">
        <v>42438</v>
      </c>
      <c r="J38" s="2">
        <v>42439</v>
      </c>
      <c r="K38">
        <v>150</v>
      </c>
    </row>
    <row r="39" spans="1:11" x14ac:dyDescent="0.25">
      <c r="A39" t="str">
        <f>"Z0718ED11E"</f>
        <v>Z0718ED11E</v>
      </c>
      <c r="B39" t="str">
        <f t="shared" si="0"/>
        <v>06363391001</v>
      </c>
      <c r="C39" t="s">
        <v>15</v>
      </c>
      <c r="D39" t="s">
        <v>106</v>
      </c>
      <c r="E39" t="s">
        <v>17</v>
      </c>
      <c r="F39" s="1" t="s">
        <v>107</v>
      </c>
      <c r="G39" t="s">
        <v>108</v>
      </c>
      <c r="H39">
        <v>560</v>
      </c>
      <c r="I39" s="2">
        <v>42439</v>
      </c>
      <c r="J39" s="2">
        <v>42440</v>
      </c>
      <c r="K39">
        <v>560</v>
      </c>
    </row>
    <row r="40" spans="1:11" x14ac:dyDescent="0.25">
      <c r="A40" t="str">
        <f>"Z4B18EC121"</f>
        <v>Z4B18EC121</v>
      </c>
      <c r="B40" t="str">
        <f t="shared" si="0"/>
        <v>06363391001</v>
      </c>
      <c r="C40" t="s">
        <v>15</v>
      </c>
      <c r="D40" t="s">
        <v>109</v>
      </c>
      <c r="E40" t="s">
        <v>17</v>
      </c>
      <c r="F40" s="1" t="s">
        <v>110</v>
      </c>
      <c r="G40" t="s">
        <v>111</v>
      </c>
      <c r="H40">
        <v>110</v>
      </c>
      <c r="I40" s="2">
        <v>42443</v>
      </c>
      <c r="J40" s="2">
        <v>42446</v>
      </c>
      <c r="K40">
        <v>110</v>
      </c>
    </row>
    <row r="41" spans="1:11" x14ac:dyDescent="0.25">
      <c r="A41" t="str">
        <f>"Z2918A3BD6"</f>
        <v>Z2918A3BD6</v>
      </c>
      <c r="B41" t="str">
        <f t="shared" si="0"/>
        <v>06363391001</v>
      </c>
      <c r="C41" t="s">
        <v>15</v>
      </c>
      <c r="D41" t="s">
        <v>112</v>
      </c>
      <c r="E41" t="s">
        <v>17</v>
      </c>
      <c r="F41" s="1" t="s">
        <v>75</v>
      </c>
      <c r="G41" t="s">
        <v>76</v>
      </c>
      <c r="H41">
        <v>971</v>
      </c>
      <c r="I41" s="2">
        <v>42438</v>
      </c>
      <c r="J41" s="2">
        <v>42440</v>
      </c>
      <c r="K41">
        <v>971</v>
      </c>
    </row>
    <row r="42" spans="1:11" x14ac:dyDescent="0.25">
      <c r="A42" t="str">
        <f>"Z3A1929EBE"</f>
        <v>Z3A1929EBE</v>
      </c>
      <c r="B42" t="str">
        <f t="shared" si="0"/>
        <v>06363391001</v>
      </c>
      <c r="C42" t="s">
        <v>15</v>
      </c>
      <c r="D42" t="s">
        <v>113</v>
      </c>
      <c r="E42" t="s">
        <v>17</v>
      </c>
      <c r="F42" s="1" t="s">
        <v>114</v>
      </c>
      <c r="G42" t="s">
        <v>115</v>
      </c>
      <c r="H42">
        <v>381</v>
      </c>
      <c r="I42" s="2">
        <v>42452</v>
      </c>
      <c r="J42" s="2">
        <v>42460</v>
      </c>
      <c r="K42">
        <v>381</v>
      </c>
    </row>
    <row r="43" spans="1:11" x14ac:dyDescent="0.25">
      <c r="A43" t="str">
        <f>"Z1519459BF"</f>
        <v>Z1519459BF</v>
      </c>
      <c r="B43" t="str">
        <f t="shared" si="0"/>
        <v>06363391001</v>
      </c>
      <c r="C43" t="s">
        <v>15</v>
      </c>
      <c r="D43" t="s">
        <v>116</v>
      </c>
      <c r="E43" t="s">
        <v>17</v>
      </c>
      <c r="F43" s="1" t="s">
        <v>117</v>
      </c>
      <c r="G43" t="s">
        <v>118</v>
      </c>
      <c r="H43">
        <v>292.5</v>
      </c>
      <c r="I43" s="2">
        <v>42465</v>
      </c>
      <c r="J43" s="2">
        <v>42466</v>
      </c>
      <c r="K43">
        <v>292.5</v>
      </c>
    </row>
    <row r="44" spans="1:11" x14ac:dyDescent="0.25">
      <c r="A44" t="str">
        <f>"Z4C18EBB84"</f>
        <v>Z4C18EBB84</v>
      </c>
      <c r="B44" t="str">
        <f t="shared" si="0"/>
        <v>06363391001</v>
      </c>
      <c r="C44" t="s">
        <v>15</v>
      </c>
      <c r="D44" t="s">
        <v>119</v>
      </c>
      <c r="E44" t="s">
        <v>17</v>
      </c>
      <c r="F44" s="1" t="s">
        <v>30</v>
      </c>
      <c r="G44" t="s">
        <v>31</v>
      </c>
      <c r="H44">
        <v>484.55</v>
      </c>
      <c r="I44" s="2">
        <v>42445</v>
      </c>
      <c r="J44" s="2">
        <v>42450</v>
      </c>
      <c r="K44">
        <v>484.55</v>
      </c>
    </row>
    <row r="45" spans="1:11" x14ac:dyDescent="0.25">
      <c r="A45" t="str">
        <f>"Z10192DBFA"</f>
        <v>Z10192DBFA</v>
      </c>
      <c r="B45" t="str">
        <f t="shared" si="0"/>
        <v>06363391001</v>
      </c>
      <c r="C45" t="s">
        <v>15</v>
      </c>
      <c r="D45" t="s">
        <v>120</v>
      </c>
      <c r="E45" t="s">
        <v>17</v>
      </c>
      <c r="F45" s="1" t="s">
        <v>56</v>
      </c>
      <c r="G45" t="s">
        <v>57</v>
      </c>
      <c r="H45">
        <v>627.45000000000005</v>
      </c>
      <c r="I45" s="2">
        <v>42459</v>
      </c>
      <c r="J45" s="2">
        <v>42466</v>
      </c>
      <c r="K45">
        <v>627.45000000000005</v>
      </c>
    </row>
    <row r="46" spans="1:11" x14ac:dyDescent="0.25">
      <c r="A46" t="str">
        <f>"ZD619300AD"</f>
        <v>ZD619300AD</v>
      </c>
      <c r="B46" t="str">
        <f t="shared" si="0"/>
        <v>06363391001</v>
      </c>
      <c r="C46" t="s">
        <v>15</v>
      </c>
      <c r="D46" t="s">
        <v>121</v>
      </c>
      <c r="E46" t="s">
        <v>17</v>
      </c>
      <c r="F46" s="1" t="s">
        <v>122</v>
      </c>
      <c r="G46" t="s">
        <v>123</v>
      </c>
      <c r="H46">
        <v>558</v>
      </c>
      <c r="I46" s="2">
        <v>42461</v>
      </c>
      <c r="J46" s="2">
        <v>42466</v>
      </c>
      <c r="K46">
        <v>558</v>
      </c>
    </row>
    <row r="47" spans="1:11" x14ac:dyDescent="0.25">
      <c r="A47" t="str">
        <f>"Z9818F99FA"</f>
        <v>Z9818F99FA</v>
      </c>
      <c r="B47" t="str">
        <f t="shared" si="0"/>
        <v>06363391001</v>
      </c>
      <c r="C47" t="s">
        <v>15</v>
      </c>
      <c r="D47" t="s">
        <v>124</v>
      </c>
      <c r="E47" t="s">
        <v>78</v>
      </c>
      <c r="F47" s="1" t="s">
        <v>125</v>
      </c>
      <c r="G47" t="s">
        <v>38</v>
      </c>
      <c r="H47">
        <v>3480</v>
      </c>
      <c r="I47" s="2">
        <v>42430</v>
      </c>
      <c r="J47" s="2">
        <v>42447</v>
      </c>
      <c r="K47">
        <v>3480</v>
      </c>
    </row>
    <row r="48" spans="1:11" x14ac:dyDescent="0.25">
      <c r="A48" t="str">
        <f>"Z5D1896F35"</f>
        <v>Z5D1896F35</v>
      </c>
      <c r="B48" t="str">
        <f t="shared" si="0"/>
        <v>06363391001</v>
      </c>
      <c r="C48" t="s">
        <v>15</v>
      </c>
      <c r="D48" t="s">
        <v>126</v>
      </c>
      <c r="E48" t="s">
        <v>17</v>
      </c>
      <c r="F48" s="1" t="s">
        <v>97</v>
      </c>
      <c r="G48" t="s">
        <v>98</v>
      </c>
      <c r="H48">
        <v>720.85</v>
      </c>
      <c r="I48" s="2">
        <v>42429</v>
      </c>
      <c r="J48" s="2">
        <v>42432</v>
      </c>
      <c r="K48">
        <v>720.85</v>
      </c>
    </row>
    <row r="49" spans="1:11" x14ac:dyDescent="0.25">
      <c r="A49" t="str">
        <f>"Z10194A7D1"</f>
        <v>Z10194A7D1</v>
      </c>
      <c r="B49" t="str">
        <f t="shared" si="0"/>
        <v>06363391001</v>
      </c>
      <c r="C49" t="s">
        <v>15</v>
      </c>
      <c r="D49" t="s">
        <v>127</v>
      </c>
      <c r="E49" t="s">
        <v>17</v>
      </c>
      <c r="F49" s="1" t="s">
        <v>60</v>
      </c>
      <c r="G49" t="s">
        <v>61</v>
      </c>
      <c r="H49">
        <v>198.86</v>
      </c>
      <c r="I49" s="2">
        <v>42471</v>
      </c>
      <c r="J49" s="2">
        <v>42475</v>
      </c>
      <c r="K49">
        <v>198.86</v>
      </c>
    </row>
    <row r="50" spans="1:11" x14ac:dyDescent="0.25">
      <c r="A50" t="str">
        <f>"Z0A194B001"</f>
        <v>Z0A194B001</v>
      </c>
      <c r="B50" t="str">
        <f t="shared" si="0"/>
        <v>06363391001</v>
      </c>
      <c r="C50" t="s">
        <v>15</v>
      </c>
      <c r="D50" t="s">
        <v>128</v>
      </c>
      <c r="E50" t="s">
        <v>17</v>
      </c>
      <c r="F50" s="1" t="s">
        <v>40</v>
      </c>
      <c r="G50" t="s">
        <v>41</v>
      </c>
      <c r="H50">
        <v>551.1</v>
      </c>
      <c r="I50" s="2">
        <v>42471</v>
      </c>
      <c r="J50" s="2">
        <v>42475</v>
      </c>
      <c r="K50">
        <v>551.1</v>
      </c>
    </row>
    <row r="51" spans="1:11" x14ac:dyDescent="0.25">
      <c r="A51" t="str">
        <f>"ZE31968A36"</f>
        <v>ZE31968A36</v>
      </c>
      <c r="B51" t="str">
        <f t="shared" si="0"/>
        <v>06363391001</v>
      </c>
      <c r="C51" t="s">
        <v>15</v>
      </c>
      <c r="D51" t="s">
        <v>129</v>
      </c>
      <c r="E51" t="s">
        <v>17</v>
      </c>
      <c r="F51" s="1" t="s">
        <v>130</v>
      </c>
      <c r="G51" t="s">
        <v>131</v>
      </c>
      <c r="H51">
        <v>174</v>
      </c>
      <c r="I51" s="2">
        <v>42474</v>
      </c>
      <c r="J51" s="2">
        <v>42480</v>
      </c>
      <c r="K51">
        <v>174</v>
      </c>
    </row>
    <row r="52" spans="1:11" x14ac:dyDescent="0.25">
      <c r="A52" t="str">
        <f>"ZA6194ABF8"</f>
        <v>ZA6194ABF8</v>
      </c>
      <c r="B52" t="str">
        <f t="shared" si="0"/>
        <v>06363391001</v>
      </c>
      <c r="C52" t="s">
        <v>15</v>
      </c>
      <c r="D52" t="s">
        <v>132</v>
      </c>
      <c r="E52" t="s">
        <v>17</v>
      </c>
      <c r="F52" s="1" t="s">
        <v>47</v>
      </c>
      <c r="G52" t="s">
        <v>48</v>
      </c>
      <c r="H52">
        <v>395</v>
      </c>
      <c r="I52" s="2">
        <v>42467</v>
      </c>
      <c r="J52" s="2">
        <v>42467</v>
      </c>
      <c r="K52">
        <v>395</v>
      </c>
    </row>
    <row r="53" spans="1:11" x14ac:dyDescent="0.25">
      <c r="A53" t="str">
        <f>"Z4C194AA43"</f>
        <v>Z4C194AA43</v>
      </c>
      <c r="B53" t="str">
        <f t="shared" si="0"/>
        <v>06363391001</v>
      </c>
      <c r="C53" t="s">
        <v>15</v>
      </c>
      <c r="D53" t="s">
        <v>133</v>
      </c>
      <c r="E53" t="s">
        <v>17</v>
      </c>
      <c r="F53" s="1" t="s">
        <v>134</v>
      </c>
      <c r="G53" t="s">
        <v>135</v>
      </c>
      <c r="H53">
        <v>160</v>
      </c>
      <c r="I53" s="2">
        <v>42467</v>
      </c>
      <c r="J53" s="2">
        <v>42468</v>
      </c>
      <c r="K53">
        <v>160</v>
      </c>
    </row>
    <row r="54" spans="1:11" x14ac:dyDescent="0.25">
      <c r="A54" t="str">
        <f>"Z73198515B"</f>
        <v>Z73198515B</v>
      </c>
      <c r="B54" t="str">
        <f t="shared" si="0"/>
        <v>06363391001</v>
      </c>
      <c r="C54" t="s">
        <v>15</v>
      </c>
      <c r="D54" t="s">
        <v>136</v>
      </c>
      <c r="E54" t="s">
        <v>17</v>
      </c>
      <c r="F54" s="1" t="s">
        <v>40</v>
      </c>
      <c r="G54" t="s">
        <v>41</v>
      </c>
      <c r="H54">
        <v>810.33</v>
      </c>
      <c r="I54" s="2">
        <v>42482</v>
      </c>
      <c r="J54" s="2">
        <v>42486</v>
      </c>
      <c r="K54">
        <v>810.33</v>
      </c>
    </row>
    <row r="55" spans="1:11" x14ac:dyDescent="0.25">
      <c r="A55" t="str">
        <f>"ZC91926242"</f>
        <v>ZC91926242</v>
      </c>
      <c r="B55" t="str">
        <f t="shared" si="0"/>
        <v>06363391001</v>
      </c>
      <c r="C55" t="s">
        <v>15</v>
      </c>
      <c r="D55" t="s">
        <v>137</v>
      </c>
      <c r="E55" t="s">
        <v>78</v>
      </c>
      <c r="F55" s="1" t="s">
        <v>138</v>
      </c>
      <c r="G55" t="s">
        <v>28</v>
      </c>
      <c r="H55">
        <v>1200</v>
      </c>
      <c r="I55" s="2">
        <v>42454</v>
      </c>
      <c r="J55" s="2">
        <v>42486</v>
      </c>
      <c r="K55">
        <v>1200</v>
      </c>
    </row>
    <row r="56" spans="1:11" x14ac:dyDescent="0.25">
      <c r="A56" t="str">
        <f>"ZC21956BD8"</f>
        <v>ZC21956BD8</v>
      </c>
      <c r="B56" t="str">
        <f t="shared" si="0"/>
        <v>06363391001</v>
      </c>
      <c r="C56" t="s">
        <v>15</v>
      </c>
      <c r="D56" t="s">
        <v>139</v>
      </c>
      <c r="E56" t="s">
        <v>17</v>
      </c>
      <c r="F56" s="1" t="s">
        <v>140</v>
      </c>
      <c r="G56" t="s">
        <v>141</v>
      </c>
      <c r="H56">
        <v>48</v>
      </c>
      <c r="I56" s="2">
        <v>42478</v>
      </c>
      <c r="J56" s="2">
        <v>42489</v>
      </c>
      <c r="K56">
        <v>48</v>
      </c>
    </row>
    <row r="57" spans="1:11" x14ac:dyDescent="0.25">
      <c r="A57" t="str">
        <f>"ZDD19847B0"</f>
        <v>ZDD19847B0</v>
      </c>
      <c r="B57" t="str">
        <f t="shared" si="0"/>
        <v>06363391001</v>
      </c>
      <c r="C57" t="s">
        <v>15</v>
      </c>
      <c r="D57" t="s">
        <v>142</v>
      </c>
      <c r="E57" t="s">
        <v>17</v>
      </c>
      <c r="F57" s="1" t="s">
        <v>47</v>
      </c>
      <c r="G57" t="s">
        <v>48</v>
      </c>
      <c r="H57">
        <v>540</v>
      </c>
      <c r="I57" s="2">
        <v>42485</v>
      </c>
      <c r="J57" s="2">
        <v>42489</v>
      </c>
      <c r="K57">
        <v>540</v>
      </c>
    </row>
    <row r="58" spans="1:11" x14ac:dyDescent="0.25">
      <c r="A58" t="str">
        <f>"Z1C196B5A4"</f>
        <v>Z1C196B5A4</v>
      </c>
      <c r="B58" t="str">
        <f t="shared" si="0"/>
        <v>06363391001</v>
      </c>
      <c r="C58" t="s">
        <v>15</v>
      </c>
      <c r="D58" t="s">
        <v>143</v>
      </c>
      <c r="E58" t="s">
        <v>17</v>
      </c>
      <c r="F58" s="1" t="s">
        <v>144</v>
      </c>
      <c r="G58" t="s">
        <v>145</v>
      </c>
      <c r="H58">
        <v>70</v>
      </c>
      <c r="I58" s="2">
        <v>42485</v>
      </c>
      <c r="J58" s="2">
        <v>42487</v>
      </c>
      <c r="K58">
        <v>70</v>
      </c>
    </row>
    <row r="59" spans="1:11" x14ac:dyDescent="0.25">
      <c r="A59" t="str">
        <f>"ZE9194E830"</f>
        <v>ZE9194E830</v>
      </c>
      <c r="B59" t="str">
        <f t="shared" si="0"/>
        <v>06363391001</v>
      </c>
      <c r="C59" t="s">
        <v>15</v>
      </c>
      <c r="D59" t="s">
        <v>146</v>
      </c>
      <c r="E59" t="s">
        <v>17</v>
      </c>
      <c r="F59" s="1" t="s">
        <v>147</v>
      </c>
      <c r="G59" t="s">
        <v>148</v>
      </c>
      <c r="H59">
        <v>770</v>
      </c>
      <c r="I59" s="2">
        <v>42467</v>
      </c>
      <c r="J59" s="2">
        <v>42467</v>
      </c>
      <c r="K59">
        <v>770</v>
      </c>
    </row>
    <row r="60" spans="1:11" x14ac:dyDescent="0.25">
      <c r="A60" t="str">
        <f>"Z13199E9D4"</f>
        <v>Z13199E9D4</v>
      </c>
      <c r="B60" t="str">
        <f t="shared" si="0"/>
        <v>06363391001</v>
      </c>
      <c r="C60" t="s">
        <v>15</v>
      </c>
      <c r="D60" t="s">
        <v>149</v>
      </c>
      <c r="E60" t="s">
        <v>78</v>
      </c>
      <c r="F60" s="1" t="s">
        <v>150</v>
      </c>
      <c r="G60" t="s">
        <v>151</v>
      </c>
      <c r="H60">
        <v>6876.8</v>
      </c>
      <c r="I60" s="2">
        <v>42492</v>
      </c>
      <c r="J60" s="2">
        <v>42516</v>
      </c>
      <c r="K60">
        <v>6876.79</v>
      </c>
    </row>
    <row r="61" spans="1:11" x14ac:dyDescent="0.25">
      <c r="A61" t="str">
        <f>"Z30196B526"</f>
        <v>Z30196B526</v>
      </c>
      <c r="B61" t="str">
        <f t="shared" si="0"/>
        <v>06363391001</v>
      </c>
      <c r="C61" t="s">
        <v>15</v>
      </c>
      <c r="D61" t="s">
        <v>152</v>
      </c>
      <c r="E61" t="s">
        <v>17</v>
      </c>
      <c r="F61" s="1" t="s">
        <v>147</v>
      </c>
      <c r="G61" t="s">
        <v>148</v>
      </c>
      <c r="H61">
        <v>377.08</v>
      </c>
      <c r="I61" s="2">
        <v>42485</v>
      </c>
      <c r="J61" s="2">
        <v>42489</v>
      </c>
      <c r="K61">
        <v>377.08</v>
      </c>
    </row>
    <row r="62" spans="1:11" x14ac:dyDescent="0.25">
      <c r="A62" t="str">
        <f>"ZBB194BF5B"</f>
        <v>ZBB194BF5B</v>
      </c>
      <c r="B62" t="str">
        <f t="shared" si="0"/>
        <v>06363391001</v>
      </c>
      <c r="C62" t="s">
        <v>15</v>
      </c>
      <c r="D62" t="s">
        <v>153</v>
      </c>
      <c r="E62" t="s">
        <v>17</v>
      </c>
      <c r="F62" s="1" t="s">
        <v>154</v>
      </c>
      <c r="G62" t="s">
        <v>155</v>
      </c>
      <c r="H62">
        <v>960</v>
      </c>
      <c r="I62" s="2">
        <v>42467</v>
      </c>
      <c r="J62" s="2">
        <v>42471</v>
      </c>
      <c r="K62">
        <v>960</v>
      </c>
    </row>
    <row r="63" spans="1:11" x14ac:dyDescent="0.25">
      <c r="A63" t="str">
        <f>"Z94198254E"</f>
        <v>Z94198254E</v>
      </c>
      <c r="B63" t="str">
        <f t="shared" si="0"/>
        <v>06363391001</v>
      </c>
      <c r="C63" t="s">
        <v>15</v>
      </c>
      <c r="D63" t="s">
        <v>156</v>
      </c>
      <c r="E63" t="s">
        <v>17</v>
      </c>
      <c r="F63" s="1" t="s">
        <v>157</v>
      </c>
      <c r="G63" t="s">
        <v>158</v>
      </c>
      <c r="H63">
        <v>461</v>
      </c>
      <c r="I63" s="2">
        <v>42487</v>
      </c>
      <c r="J63" s="2">
        <v>42492</v>
      </c>
      <c r="K63">
        <v>461</v>
      </c>
    </row>
    <row r="64" spans="1:11" x14ac:dyDescent="0.25">
      <c r="A64" t="str">
        <f>"ZAA195CD4E"</f>
        <v>ZAA195CD4E</v>
      </c>
      <c r="B64" t="str">
        <f t="shared" si="0"/>
        <v>06363391001</v>
      </c>
      <c r="C64" t="s">
        <v>15</v>
      </c>
      <c r="D64" t="s">
        <v>159</v>
      </c>
      <c r="E64" t="s">
        <v>17</v>
      </c>
      <c r="F64" s="1" t="s">
        <v>160</v>
      </c>
      <c r="G64" t="s">
        <v>161</v>
      </c>
      <c r="H64">
        <v>153.06</v>
      </c>
      <c r="I64" s="2">
        <v>42500</v>
      </c>
      <c r="J64" s="2">
        <v>42500</v>
      </c>
      <c r="K64">
        <v>153.06</v>
      </c>
    </row>
    <row r="65" spans="1:11" x14ac:dyDescent="0.25">
      <c r="A65" t="str">
        <f>"Z0019BC137"</f>
        <v>Z0019BC137</v>
      </c>
      <c r="B65" t="str">
        <f t="shared" si="0"/>
        <v>06363391001</v>
      </c>
      <c r="C65" t="s">
        <v>15</v>
      </c>
      <c r="D65" t="s">
        <v>162</v>
      </c>
      <c r="E65" t="s">
        <v>17</v>
      </c>
      <c r="F65" s="1" t="s">
        <v>50</v>
      </c>
      <c r="G65" t="s">
        <v>51</v>
      </c>
      <c r="H65">
        <v>1500</v>
      </c>
      <c r="I65" s="2">
        <v>42507</v>
      </c>
      <c r="J65" s="2">
        <v>42528</v>
      </c>
      <c r="K65">
        <v>1500</v>
      </c>
    </row>
    <row r="66" spans="1:11" x14ac:dyDescent="0.25">
      <c r="A66" t="str">
        <f>"Z5519C15E5"</f>
        <v>Z5519C15E5</v>
      </c>
      <c r="B66" t="str">
        <f t="shared" si="0"/>
        <v>06363391001</v>
      </c>
      <c r="C66" t="s">
        <v>15</v>
      </c>
      <c r="D66" t="s">
        <v>163</v>
      </c>
      <c r="E66" t="s">
        <v>17</v>
      </c>
      <c r="F66" s="1" t="s">
        <v>164</v>
      </c>
      <c r="G66" t="s">
        <v>165</v>
      </c>
      <c r="H66">
        <v>540</v>
      </c>
      <c r="I66" s="2">
        <v>42507</v>
      </c>
      <c r="J66" s="2">
        <v>42510</v>
      </c>
      <c r="K66">
        <v>540</v>
      </c>
    </row>
    <row r="67" spans="1:11" x14ac:dyDescent="0.25">
      <c r="A67" t="str">
        <f>"ZEF1984A94"</f>
        <v>ZEF1984A94</v>
      </c>
      <c r="B67" t="str">
        <f t="shared" ref="B67:B130" si="1">"06363391001"</f>
        <v>06363391001</v>
      </c>
      <c r="C67" t="s">
        <v>15</v>
      </c>
      <c r="D67" t="s">
        <v>166</v>
      </c>
      <c r="E67" t="s">
        <v>17</v>
      </c>
      <c r="F67" s="1" t="s">
        <v>50</v>
      </c>
      <c r="G67" t="s">
        <v>51</v>
      </c>
      <c r="H67">
        <v>150</v>
      </c>
      <c r="I67" s="2">
        <v>42512</v>
      </c>
      <c r="J67" s="2">
        <v>42512</v>
      </c>
      <c r="K67">
        <v>150</v>
      </c>
    </row>
    <row r="68" spans="1:11" x14ac:dyDescent="0.25">
      <c r="A68" t="str">
        <f>"Z86196B2D6"</f>
        <v>Z86196B2D6</v>
      </c>
      <c r="B68" t="str">
        <f t="shared" si="1"/>
        <v>06363391001</v>
      </c>
      <c r="C68" t="s">
        <v>15</v>
      </c>
      <c r="D68" t="s">
        <v>167</v>
      </c>
      <c r="E68" t="s">
        <v>17</v>
      </c>
      <c r="F68" s="1" t="s">
        <v>122</v>
      </c>
      <c r="G68" t="s">
        <v>123</v>
      </c>
      <c r="H68">
        <v>725</v>
      </c>
      <c r="I68" s="2">
        <v>42482</v>
      </c>
      <c r="J68" s="2">
        <v>42488</v>
      </c>
      <c r="K68">
        <v>725</v>
      </c>
    </row>
    <row r="69" spans="1:11" x14ac:dyDescent="0.25">
      <c r="A69" t="str">
        <f>"Z2219CADD9"</f>
        <v>Z2219CADD9</v>
      </c>
      <c r="B69" t="str">
        <f t="shared" si="1"/>
        <v>06363391001</v>
      </c>
      <c r="C69" t="s">
        <v>15</v>
      </c>
      <c r="D69" t="s">
        <v>168</v>
      </c>
      <c r="E69" t="s">
        <v>17</v>
      </c>
      <c r="F69" s="1" t="s">
        <v>40</v>
      </c>
      <c r="G69" t="s">
        <v>41</v>
      </c>
      <c r="H69">
        <v>785</v>
      </c>
      <c r="I69" s="2">
        <v>42507</v>
      </c>
      <c r="J69" s="2">
        <v>42513</v>
      </c>
      <c r="K69">
        <v>785</v>
      </c>
    </row>
    <row r="70" spans="1:11" x14ac:dyDescent="0.25">
      <c r="A70" t="str">
        <f>"ZA819BB69C"</f>
        <v>ZA819BB69C</v>
      </c>
      <c r="B70" t="str">
        <f t="shared" si="1"/>
        <v>06363391001</v>
      </c>
      <c r="C70" t="s">
        <v>15</v>
      </c>
      <c r="D70" t="s">
        <v>169</v>
      </c>
      <c r="E70" t="s">
        <v>17</v>
      </c>
      <c r="F70" s="1" t="s">
        <v>107</v>
      </c>
      <c r="G70" t="s">
        <v>108</v>
      </c>
      <c r="H70">
        <v>135</v>
      </c>
      <c r="I70" s="2">
        <v>42507</v>
      </c>
      <c r="J70" s="2">
        <v>42510</v>
      </c>
      <c r="K70">
        <v>135</v>
      </c>
    </row>
    <row r="71" spans="1:11" x14ac:dyDescent="0.25">
      <c r="A71" t="str">
        <f>"Z6619FD960"</f>
        <v>Z6619FD960</v>
      </c>
      <c r="B71" t="str">
        <f t="shared" si="1"/>
        <v>06363391001</v>
      </c>
      <c r="C71" t="s">
        <v>15</v>
      </c>
      <c r="D71" t="s">
        <v>170</v>
      </c>
      <c r="E71" t="s">
        <v>78</v>
      </c>
      <c r="F71" s="1" t="s">
        <v>171</v>
      </c>
      <c r="G71" t="s">
        <v>172</v>
      </c>
      <c r="H71">
        <v>5910</v>
      </c>
      <c r="I71" s="2">
        <v>42508</v>
      </c>
      <c r="J71" s="2">
        <v>42536</v>
      </c>
      <c r="K71">
        <v>5847</v>
      </c>
    </row>
    <row r="72" spans="1:11" x14ac:dyDescent="0.25">
      <c r="A72" t="str">
        <f>"Z73194B4C6"</f>
        <v>Z73194B4C6</v>
      </c>
      <c r="B72" t="str">
        <f t="shared" si="1"/>
        <v>06363391001</v>
      </c>
      <c r="C72" t="s">
        <v>15</v>
      </c>
      <c r="D72" t="s">
        <v>173</v>
      </c>
      <c r="E72" t="s">
        <v>17</v>
      </c>
      <c r="F72" s="1" t="s">
        <v>110</v>
      </c>
      <c r="G72" t="s">
        <v>111</v>
      </c>
      <c r="H72">
        <v>1000</v>
      </c>
      <c r="I72" s="2">
        <v>42507</v>
      </c>
      <c r="J72" s="2">
        <v>42513</v>
      </c>
      <c r="K72">
        <v>1000</v>
      </c>
    </row>
    <row r="73" spans="1:11" x14ac:dyDescent="0.25">
      <c r="A73" t="str">
        <f>"ZB518EE19F"</f>
        <v>ZB518EE19F</v>
      </c>
      <c r="B73" t="str">
        <f t="shared" si="1"/>
        <v>06363391001</v>
      </c>
      <c r="C73" t="s">
        <v>15</v>
      </c>
      <c r="D73" t="s">
        <v>174</v>
      </c>
      <c r="E73" t="s">
        <v>17</v>
      </c>
      <c r="F73" s="1" t="s">
        <v>175</v>
      </c>
      <c r="G73" t="s">
        <v>176</v>
      </c>
      <c r="H73">
        <v>120</v>
      </c>
      <c r="I73" s="2">
        <v>42516</v>
      </c>
      <c r="J73" s="2">
        <v>42516</v>
      </c>
      <c r="K73">
        <v>120</v>
      </c>
    </row>
    <row r="74" spans="1:11" x14ac:dyDescent="0.25">
      <c r="A74" t="str">
        <f>"Z52192DE14"</f>
        <v>Z52192DE14</v>
      </c>
      <c r="B74" t="str">
        <f t="shared" si="1"/>
        <v>06363391001</v>
      </c>
      <c r="C74" t="s">
        <v>15</v>
      </c>
      <c r="D74" t="s">
        <v>177</v>
      </c>
      <c r="E74" t="s">
        <v>17</v>
      </c>
      <c r="F74" s="1" t="s">
        <v>24</v>
      </c>
      <c r="G74" t="s">
        <v>25</v>
      </c>
      <c r="H74">
        <v>1250</v>
      </c>
      <c r="I74" s="2">
        <v>42478</v>
      </c>
      <c r="J74" s="2">
        <v>42486</v>
      </c>
      <c r="K74">
        <v>1250</v>
      </c>
    </row>
    <row r="75" spans="1:11" x14ac:dyDescent="0.25">
      <c r="A75" t="str">
        <f>"ZA218FC0F3"</f>
        <v>ZA218FC0F3</v>
      </c>
      <c r="B75" t="str">
        <f t="shared" si="1"/>
        <v>06363391001</v>
      </c>
      <c r="C75" t="s">
        <v>15</v>
      </c>
      <c r="D75" t="s">
        <v>178</v>
      </c>
      <c r="E75" t="s">
        <v>17</v>
      </c>
      <c r="F75" s="1" t="s">
        <v>21</v>
      </c>
      <c r="G75" t="s">
        <v>22</v>
      </c>
      <c r="H75">
        <v>429.26</v>
      </c>
      <c r="I75" s="2">
        <v>42443</v>
      </c>
      <c r="J75" s="2">
        <v>42446</v>
      </c>
      <c r="K75">
        <v>429.26</v>
      </c>
    </row>
    <row r="76" spans="1:11" x14ac:dyDescent="0.25">
      <c r="A76" t="str">
        <f>"ZDC194E996"</f>
        <v>ZDC194E996</v>
      </c>
      <c r="B76" t="str">
        <f t="shared" si="1"/>
        <v>06363391001</v>
      </c>
      <c r="C76" t="s">
        <v>15</v>
      </c>
      <c r="D76" t="s">
        <v>179</v>
      </c>
      <c r="E76" t="s">
        <v>17</v>
      </c>
      <c r="F76" s="1" t="s">
        <v>21</v>
      </c>
      <c r="G76" t="s">
        <v>22</v>
      </c>
      <c r="H76">
        <v>394</v>
      </c>
      <c r="I76" s="2">
        <v>42471</v>
      </c>
      <c r="J76" s="2">
        <v>42478</v>
      </c>
      <c r="K76">
        <v>394</v>
      </c>
    </row>
    <row r="77" spans="1:11" x14ac:dyDescent="0.25">
      <c r="A77" t="str">
        <f>"Z11199EB40"</f>
        <v>Z11199EB40</v>
      </c>
      <c r="B77" t="str">
        <f t="shared" si="1"/>
        <v>06363391001</v>
      </c>
      <c r="C77" t="s">
        <v>15</v>
      </c>
      <c r="D77" t="s">
        <v>180</v>
      </c>
      <c r="E77" t="s">
        <v>78</v>
      </c>
      <c r="F77" s="1" t="s">
        <v>181</v>
      </c>
      <c r="G77" t="s">
        <v>182</v>
      </c>
      <c r="H77">
        <v>1099.54</v>
      </c>
      <c r="I77" s="2">
        <v>42493</v>
      </c>
      <c r="J77" s="2">
        <v>42494</v>
      </c>
      <c r="K77">
        <v>1099.54</v>
      </c>
    </row>
    <row r="78" spans="1:11" x14ac:dyDescent="0.25">
      <c r="A78" t="str">
        <f>"ZBE19C070E"</f>
        <v>ZBE19C070E</v>
      </c>
      <c r="B78" t="str">
        <f t="shared" si="1"/>
        <v>06363391001</v>
      </c>
      <c r="C78" t="s">
        <v>15</v>
      </c>
      <c r="D78" t="s">
        <v>183</v>
      </c>
      <c r="E78" t="s">
        <v>17</v>
      </c>
      <c r="F78" s="1" t="s">
        <v>147</v>
      </c>
      <c r="G78" t="s">
        <v>148</v>
      </c>
      <c r="H78">
        <v>460.56</v>
      </c>
      <c r="I78" s="2">
        <v>42513</v>
      </c>
      <c r="J78" s="2">
        <v>42516</v>
      </c>
      <c r="K78">
        <v>460.56</v>
      </c>
    </row>
    <row r="79" spans="1:11" x14ac:dyDescent="0.25">
      <c r="A79" t="str">
        <f>"Z39197AAE7"</f>
        <v>Z39197AAE7</v>
      </c>
      <c r="B79" t="str">
        <f t="shared" si="1"/>
        <v>06363391001</v>
      </c>
      <c r="C79" t="s">
        <v>15</v>
      </c>
      <c r="D79" t="s">
        <v>184</v>
      </c>
      <c r="E79" t="s">
        <v>78</v>
      </c>
      <c r="F79" s="1" t="s">
        <v>185</v>
      </c>
      <c r="G79" t="s">
        <v>186</v>
      </c>
      <c r="H79">
        <v>6420</v>
      </c>
      <c r="I79" s="2">
        <v>42485</v>
      </c>
      <c r="J79" s="2">
        <v>42510</v>
      </c>
      <c r="K79">
        <v>6420</v>
      </c>
    </row>
    <row r="80" spans="1:11" x14ac:dyDescent="0.25">
      <c r="A80" t="str">
        <f>"Z9319B084F"</f>
        <v>Z9319B084F</v>
      </c>
      <c r="B80" t="str">
        <f t="shared" si="1"/>
        <v>06363391001</v>
      </c>
      <c r="C80" t="s">
        <v>15</v>
      </c>
      <c r="D80" t="s">
        <v>187</v>
      </c>
      <c r="E80" t="s">
        <v>78</v>
      </c>
      <c r="F80" s="1" t="s">
        <v>188</v>
      </c>
      <c r="G80" t="s">
        <v>61</v>
      </c>
      <c r="H80">
        <v>1200</v>
      </c>
      <c r="I80" s="2">
        <v>42492</v>
      </c>
      <c r="J80" s="2">
        <v>42510</v>
      </c>
      <c r="K80">
        <v>1200</v>
      </c>
    </row>
    <row r="81" spans="1:11" x14ac:dyDescent="0.25">
      <c r="A81" t="str">
        <f>"66429732BD"</f>
        <v>66429732BD</v>
      </c>
      <c r="B81" t="str">
        <f t="shared" si="1"/>
        <v>06363391001</v>
      </c>
      <c r="C81" t="s">
        <v>15</v>
      </c>
      <c r="D81" t="s">
        <v>189</v>
      </c>
      <c r="E81" t="s">
        <v>78</v>
      </c>
      <c r="F81" s="1" t="s">
        <v>190</v>
      </c>
      <c r="G81" t="s">
        <v>191</v>
      </c>
      <c r="H81">
        <v>183585.6</v>
      </c>
      <c r="I81" s="2">
        <v>42494</v>
      </c>
      <c r="J81" s="2">
        <v>42855</v>
      </c>
      <c r="K81">
        <v>183585.6</v>
      </c>
    </row>
    <row r="82" spans="1:11" x14ac:dyDescent="0.25">
      <c r="A82" t="str">
        <f>"ZBC197C72D"</f>
        <v>ZBC197C72D</v>
      </c>
      <c r="B82" t="str">
        <f t="shared" si="1"/>
        <v>06363391001</v>
      </c>
      <c r="C82" t="s">
        <v>15</v>
      </c>
      <c r="D82" t="s">
        <v>192</v>
      </c>
      <c r="E82" t="s">
        <v>17</v>
      </c>
      <c r="F82" s="1" t="s">
        <v>103</v>
      </c>
      <c r="G82" t="s">
        <v>104</v>
      </c>
      <c r="H82">
        <v>950</v>
      </c>
      <c r="I82" s="2">
        <v>42485</v>
      </c>
      <c r="J82" s="2">
        <v>42494</v>
      </c>
      <c r="K82">
        <v>950</v>
      </c>
    </row>
    <row r="83" spans="1:11" x14ac:dyDescent="0.25">
      <c r="A83" t="str">
        <f>"Z671984F1A"</f>
        <v>Z671984F1A</v>
      </c>
      <c r="B83" t="str">
        <f t="shared" si="1"/>
        <v>06363391001</v>
      </c>
      <c r="C83" t="s">
        <v>15</v>
      </c>
      <c r="D83" t="s">
        <v>193</v>
      </c>
      <c r="E83" t="s">
        <v>17</v>
      </c>
      <c r="F83" s="1" t="s">
        <v>53</v>
      </c>
      <c r="G83" t="s">
        <v>54</v>
      </c>
      <c r="H83">
        <v>177</v>
      </c>
      <c r="I83" s="2">
        <v>42482</v>
      </c>
      <c r="J83" s="2">
        <v>42485</v>
      </c>
      <c r="K83">
        <v>177</v>
      </c>
    </row>
    <row r="84" spans="1:11" x14ac:dyDescent="0.25">
      <c r="A84" t="str">
        <f>"Z071A1626E"</f>
        <v>Z071A1626E</v>
      </c>
      <c r="B84" t="str">
        <f t="shared" si="1"/>
        <v>06363391001</v>
      </c>
      <c r="C84" t="s">
        <v>15</v>
      </c>
      <c r="D84" t="s">
        <v>194</v>
      </c>
      <c r="E84" t="s">
        <v>17</v>
      </c>
      <c r="F84" s="1" t="s">
        <v>50</v>
      </c>
      <c r="G84" t="s">
        <v>51</v>
      </c>
      <c r="H84">
        <v>1320</v>
      </c>
      <c r="I84" s="2">
        <v>42527</v>
      </c>
      <c r="J84" s="2">
        <v>42538</v>
      </c>
      <c r="K84">
        <v>1320</v>
      </c>
    </row>
    <row r="85" spans="1:11" x14ac:dyDescent="0.25">
      <c r="A85" t="str">
        <f>"Z8819CBC98"</f>
        <v>Z8819CBC98</v>
      </c>
      <c r="B85" t="str">
        <f t="shared" si="1"/>
        <v>06363391001</v>
      </c>
      <c r="C85" t="s">
        <v>15</v>
      </c>
      <c r="D85" t="s">
        <v>195</v>
      </c>
      <c r="E85" t="s">
        <v>17</v>
      </c>
      <c r="F85" s="1" t="s">
        <v>103</v>
      </c>
      <c r="G85" t="s">
        <v>104</v>
      </c>
      <c r="H85">
        <v>980</v>
      </c>
      <c r="I85" s="2">
        <v>42527</v>
      </c>
      <c r="J85" s="2">
        <v>42531</v>
      </c>
      <c r="K85">
        <v>980</v>
      </c>
    </row>
    <row r="86" spans="1:11" x14ac:dyDescent="0.25">
      <c r="A86" t="str">
        <f>"Z3819BE6DC"</f>
        <v>Z3819BE6DC</v>
      </c>
      <c r="B86" t="str">
        <f t="shared" si="1"/>
        <v>06363391001</v>
      </c>
      <c r="C86" t="s">
        <v>15</v>
      </c>
      <c r="D86" t="s">
        <v>196</v>
      </c>
      <c r="E86" t="s">
        <v>17</v>
      </c>
      <c r="F86" s="1" t="s">
        <v>103</v>
      </c>
      <c r="G86" t="s">
        <v>104</v>
      </c>
      <c r="H86">
        <v>990</v>
      </c>
      <c r="I86" s="2">
        <v>42528</v>
      </c>
      <c r="J86" s="2">
        <v>42531</v>
      </c>
      <c r="K86">
        <v>990</v>
      </c>
    </row>
    <row r="87" spans="1:11" x14ac:dyDescent="0.25">
      <c r="A87" t="str">
        <f>"ZBD1BE3964"</f>
        <v>ZBD1BE3964</v>
      </c>
      <c r="B87" t="str">
        <f t="shared" si="1"/>
        <v>06363391001</v>
      </c>
      <c r="C87" t="s">
        <v>15</v>
      </c>
      <c r="D87" t="s">
        <v>197</v>
      </c>
      <c r="E87" t="s">
        <v>17</v>
      </c>
      <c r="F87" s="1" t="s">
        <v>198</v>
      </c>
      <c r="G87" t="s">
        <v>199</v>
      </c>
      <c r="H87">
        <v>4000</v>
      </c>
      <c r="I87" s="2">
        <v>42688</v>
      </c>
      <c r="J87" s="2">
        <v>42978</v>
      </c>
      <c r="K87">
        <v>4000</v>
      </c>
    </row>
    <row r="88" spans="1:11" x14ac:dyDescent="0.25">
      <c r="A88" t="str">
        <f>"ZB819BBED8"</f>
        <v>ZB819BBED8</v>
      </c>
      <c r="B88" t="str">
        <f t="shared" si="1"/>
        <v>06363391001</v>
      </c>
      <c r="C88" t="s">
        <v>15</v>
      </c>
      <c r="D88" t="s">
        <v>200</v>
      </c>
      <c r="E88" t="s">
        <v>17</v>
      </c>
      <c r="F88" s="1" t="s">
        <v>37</v>
      </c>
      <c r="G88" t="s">
        <v>38</v>
      </c>
      <c r="H88">
        <v>962</v>
      </c>
      <c r="I88" s="2">
        <v>42507</v>
      </c>
      <c r="J88" s="2">
        <v>42513</v>
      </c>
      <c r="K88">
        <v>962</v>
      </c>
    </row>
    <row r="89" spans="1:11" x14ac:dyDescent="0.25">
      <c r="A89" t="str">
        <f>"Z7E19CB4FF"</f>
        <v>Z7E19CB4FF</v>
      </c>
      <c r="B89" t="str">
        <f t="shared" si="1"/>
        <v>06363391001</v>
      </c>
      <c r="C89" t="s">
        <v>15</v>
      </c>
      <c r="D89" t="s">
        <v>201</v>
      </c>
      <c r="E89" t="s">
        <v>17</v>
      </c>
      <c r="F89" s="1" t="s">
        <v>37</v>
      </c>
      <c r="G89" t="s">
        <v>38</v>
      </c>
      <c r="H89">
        <v>485</v>
      </c>
      <c r="I89" s="2">
        <v>42507</v>
      </c>
      <c r="J89" s="2">
        <v>42509</v>
      </c>
      <c r="K89">
        <v>485</v>
      </c>
    </row>
    <row r="90" spans="1:11" x14ac:dyDescent="0.25">
      <c r="A90" t="str">
        <f>"Z011A157FD"</f>
        <v>Z011A157FD</v>
      </c>
      <c r="B90" t="str">
        <f t="shared" si="1"/>
        <v>06363391001</v>
      </c>
      <c r="C90" t="s">
        <v>15</v>
      </c>
      <c r="D90" t="s">
        <v>202</v>
      </c>
      <c r="E90" t="s">
        <v>17</v>
      </c>
      <c r="F90" s="1" t="s">
        <v>203</v>
      </c>
      <c r="G90" t="s">
        <v>204</v>
      </c>
      <c r="H90">
        <v>500</v>
      </c>
      <c r="I90" s="2">
        <v>42527</v>
      </c>
      <c r="J90" s="2">
        <v>42531</v>
      </c>
      <c r="K90">
        <v>500</v>
      </c>
    </row>
    <row r="91" spans="1:11" x14ac:dyDescent="0.25">
      <c r="A91" t="str">
        <f>"Z2919855EC"</f>
        <v>Z2919855EC</v>
      </c>
      <c r="B91" t="str">
        <f t="shared" si="1"/>
        <v>06363391001</v>
      </c>
      <c r="C91" t="s">
        <v>15</v>
      </c>
      <c r="D91" t="s">
        <v>205</v>
      </c>
      <c r="E91" t="s">
        <v>17</v>
      </c>
      <c r="F91" s="1" t="s">
        <v>203</v>
      </c>
      <c r="G91" t="s">
        <v>204</v>
      </c>
      <c r="H91">
        <v>90</v>
      </c>
      <c r="I91" s="2">
        <v>42485</v>
      </c>
      <c r="J91" s="2">
        <v>42486</v>
      </c>
      <c r="K91">
        <v>90</v>
      </c>
    </row>
    <row r="92" spans="1:11" x14ac:dyDescent="0.25">
      <c r="A92" t="str">
        <f>"ZB01A165D2"</f>
        <v>ZB01A165D2</v>
      </c>
      <c r="B92" t="str">
        <f t="shared" si="1"/>
        <v>06363391001</v>
      </c>
      <c r="C92" t="s">
        <v>15</v>
      </c>
      <c r="D92" t="s">
        <v>206</v>
      </c>
      <c r="E92" t="s">
        <v>17</v>
      </c>
      <c r="F92" s="1" t="s">
        <v>107</v>
      </c>
      <c r="G92" t="s">
        <v>108</v>
      </c>
      <c r="H92">
        <v>200</v>
      </c>
      <c r="I92" s="2">
        <v>42528</v>
      </c>
      <c r="J92" s="2">
        <v>42531</v>
      </c>
      <c r="K92">
        <v>200</v>
      </c>
    </row>
    <row r="93" spans="1:11" x14ac:dyDescent="0.25">
      <c r="A93" t="str">
        <f>"Z8919BB714"</f>
        <v>Z8919BB714</v>
      </c>
      <c r="B93" t="str">
        <f t="shared" si="1"/>
        <v>06363391001</v>
      </c>
      <c r="C93" t="s">
        <v>15</v>
      </c>
      <c r="D93" t="s">
        <v>207</v>
      </c>
      <c r="E93" t="s">
        <v>17</v>
      </c>
      <c r="F93" s="1" t="s">
        <v>208</v>
      </c>
      <c r="G93" t="s">
        <v>209</v>
      </c>
      <c r="H93">
        <v>415.8</v>
      </c>
      <c r="I93" s="2">
        <v>42508</v>
      </c>
      <c r="J93" s="2">
        <v>42513</v>
      </c>
      <c r="K93">
        <v>415.8</v>
      </c>
    </row>
    <row r="94" spans="1:11" x14ac:dyDescent="0.25">
      <c r="A94" t="str">
        <f>"Z9C1A1645A"</f>
        <v>Z9C1A1645A</v>
      </c>
      <c r="B94" t="str">
        <f t="shared" si="1"/>
        <v>06363391001</v>
      </c>
      <c r="C94" t="s">
        <v>15</v>
      </c>
      <c r="D94" t="s">
        <v>210</v>
      </c>
      <c r="E94" t="s">
        <v>17</v>
      </c>
      <c r="F94" s="1" t="s">
        <v>164</v>
      </c>
      <c r="G94" t="s">
        <v>165</v>
      </c>
      <c r="H94">
        <v>438</v>
      </c>
      <c r="I94" s="2">
        <v>42527</v>
      </c>
      <c r="J94" s="2">
        <v>42529</v>
      </c>
      <c r="K94">
        <v>438</v>
      </c>
    </row>
    <row r="95" spans="1:11" x14ac:dyDescent="0.25">
      <c r="A95" t="str">
        <f>"Z0F194C9DD"</f>
        <v>Z0F194C9DD</v>
      </c>
      <c r="B95" t="str">
        <f t="shared" si="1"/>
        <v>06363391001</v>
      </c>
      <c r="C95" t="s">
        <v>15</v>
      </c>
      <c r="D95" t="s">
        <v>211</v>
      </c>
      <c r="E95" t="s">
        <v>17</v>
      </c>
      <c r="F95" s="1" t="s">
        <v>212</v>
      </c>
      <c r="G95" t="s">
        <v>213</v>
      </c>
      <c r="H95">
        <v>950</v>
      </c>
      <c r="I95" s="2">
        <v>42527</v>
      </c>
      <c r="J95" s="2">
        <v>42527</v>
      </c>
      <c r="K95">
        <v>950</v>
      </c>
    </row>
    <row r="96" spans="1:11" x14ac:dyDescent="0.25">
      <c r="A96" t="str">
        <f>"ZF419CAB9F"</f>
        <v>ZF419CAB9F</v>
      </c>
      <c r="B96" t="str">
        <f t="shared" si="1"/>
        <v>06363391001</v>
      </c>
      <c r="C96" t="s">
        <v>15</v>
      </c>
      <c r="D96" t="s">
        <v>214</v>
      </c>
      <c r="E96" t="s">
        <v>17</v>
      </c>
      <c r="F96" s="1" t="s">
        <v>97</v>
      </c>
      <c r="G96" t="s">
        <v>98</v>
      </c>
      <c r="H96">
        <v>695.51</v>
      </c>
      <c r="I96" s="2">
        <v>42513</v>
      </c>
      <c r="J96" s="2">
        <v>42517</v>
      </c>
      <c r="K96">
        <v>695.51</v>
      </c>
    </row>
    <row r="97" spans="1:11" x14ac:dyDescent="0.25">
      <c r="A97" t="str">
        <f>"Z4319CAFE1"</f>
        <v>Z4319CAFE1</v>
      </c>
      <c r="B97" t="str">
        <f t="shared" si="1"/>
        <v>06363391001</v>
      </c>
      <c r="C97" t="s">
        <v>15</v>
      </c>
      <c r="D97" t="s">
        <v>215</v>
      </c>
      <c r="E97" t="s">
        <v>17</v>
      </c>
      <c r="F97" s="1" t="s">
        <v>216</v>
      </c>
      <c r="G97" t="s">
        <v>217</v>
      </c>
      <c r="H97">
        <v>400</v>
      </c>
      <c r="I97" s="2">
        <v>42507</v>
      </c>
      <c r="J97" s="2">
        <v>42509</v>
      </c>
      <c r="K97">
        <v>400</v>
      </c>
    </row>
    <row r="98" spans="1:11" x14ac:dyDescent="0.25">
      <c r="A98" t="str">
        <f>"Z1E1A156FB"</f>
        <v>Z1E1A156FB</v>
      </c>
      <c r="B98" t="str">
        <f t="shared" si="1"/>
        <v>06363391001</v>
      </c>
      <c r="C98" t="s">
        <v>15</v>
      </c>
      <c r="D98" t="s">
        <v>218</v>
      </c>
      <c r="E98" t="s">
        <v>17</v>
      </c>
      <c r="F98" s="1" t="s">
        <v>219</v>
      </c>
      <c r="G98" t="s">
        <v>220</v>
      </c>
      <c r="H98">
        <v>444.95</v>
      </c>
      <c r="I98" s="2">
        <v>42527</v>
      </c>
      <c r="J98" s="2">
        <v>42531</v>
      </c>
      <c r="K98">
        <v>444.95</v>
      </c>
    </row>
    <row r="99" spans="1:11" x14ac:dyDescent="0.25">
      <c r="A99" t="str">
        <f>"Z6C1A1632E"</f>
        <v>Z6C1A1632E</v>
      </c>
      <c r="B99" t="str">
        <f t="shared" si="1"/>
        <v>06363391001</v>
      </c>
      <c r="C99" t="s">
        <v>15</v>
      </c>
      <c r="D99" t="s">
        <v>221</v>
      </c>
      <c r="E99" t="s">
        <v>17</v>
      </c>
      <c r="F99" s="1" t="s">
        <v>60</v>
      </c>
      <c r="G99" t="s">
        <v>61</v>
      </c>
      <c r="H99">
        <v>793.74</v>
      </c>
      <c r="I99" s="2">
        <v>42527</v>
      </c>
      <c r="J99" s="2">
        <v>42536</v>
      </c>
      <c r="K99">
        <v>793.74</v>
      </c>
    </row>
    <row r="100" spans="1:11" x14ac:dyDescent="0.25">
      <c r="A100" t="str">
        <f>"ZBE196803D"</f>
        <v>ZBE196803D</v>
      </c>
      <c r="B100" t="str">
        <f t="shared" si="1"/>
        <v>06363391001</v>
      </c>
      <c r="C100" t="s">
        <v>15</v>
      </c>
      <c r="D100" t="s">
        <v>222</v>
      </c>
      <c r="E100" t="s">
        <v>78</v>
      </c>
      <c r="F100" s="1" t="s">
        <v>223</v>
      </c>
      <c r="G100" t="s">
        <v>224</v>
      </c>
      <c r="H100">
        <v>1488</v>
      </c>
      <c r="I100" s="2">
        <v>42487</v>
      </c>
      <c r="J100" s="2">
        <v>42493</v>
      </c>
      <c r="K100">
        <v>1488</v>
      </c>
    </row>
    <row r="101" spans="1:11" x14ac:dyDescent="0.25">
      <c r="A101" t="str">
        <f>"Z6A18F14FB"</f>
        <v>Z6A18F14FB</v>
      </c>
      <c r="B101" t="str">
        <f t="shared" si="1"/>
        <v>06363391001</v>
      </c>
      <c r="C101" t="s">
        <v>15</v>
      </c>
      <c r="D101" t="s">
        <v>225</v>
      </c>
      <c r="E101" t="s">
        <v>17</v>
      </c>
      <c r="F101" s="1" t="s">
        <v>226</v>
      </c>
      <c r="G101" t="s">
        <v>61</v>
      </c>
      <c r="H101">
        <v>4890.37</v>
      </c>
      <c r="I101" s="2">
        <v>42494</v>
      </c>
      <c r="J101" s="2">
        <v>42524</v>
      </c>
      <c r="K101">
        <v>0</v>
      </c>
    </row>
    <row r="102" spans="1:11" x14ac:dyDescent="0.25">
      <c r="A102" t="str">
        <f>"ZD317EB74E"</f>
        <v>ZD317EB74E</v>
      </c>
      <c r="B102" t="str">
        <f t="shared" si="1"/>
        <v>06363391001</v>
      </c>
      <c r="C102" t="s">
        <v>15</v>
      </c>
      <c r="D102" t="s">
        <v>227</v>
      </c>
      <c r="E102" t="s">
        <v>17</v>
      </c>
      <c r="F102" s="1" t="s">
        <v>40</v>
      </c>
      <c r="G102" t="s">
        <v>41</v>
      </c>
      <c r="H102">
        <v>900</v>
      </c>
      <c r="I102" s="2">
        <v>42383</v>
      </c>
      <c r="J102" s="2">
        <v>42388</v>
      </c>
      <c r="K102">
        <v>900</v>
      </c>
    </row>
    <row r="103" spans="1:11" x14ac:dyDescent="0.25">
      <c r="A103" t="str">
        <f>"ZB7183822B"</f>
        <v>ZB7183822B</v>
      </c>
      <c r="B103" t="str">
        <f t="shared" si="1"/>
        <v>06363391001</v>
      </c>
      <c r="C103" t="s">
        <v>15</v>
      </c>
      <c r="D103" t="s">
        <v>228</v>
      </c>
      <c r="E103" t="s">
        <v>17</v>
      </c>
      <c r="F103" s="1" t="s">
        <v>229</v>
      </c>
      <c r="G103" t="s">
        <v>230</v>
      </c>
      <c r="H103">
        <v>625.34</v>
      </c>
      <c r="I103" s="2">
        <v>42415</v>
      </c>
      <c r="J103" s="2">
        <v>42429</v>
      </c>
      <c r="K103">
        <v>625.34</v>
      </c>
    </row>
    <row r="104" spans="1:11" x14ac:dyDescent="0.25">
      <c r="A104" t="str">
        <f>"Z29186ECB6"</f>
        <v>Z29186ECB6</v>
      </c>
      <c r="B104" t="str">
        <f t="shared" si="1"/>
        <v>06363391001</v>
      </c>
      <c r="C104" t="s">
        <v>15</v>
      </c>
      <c r="D104" t="s">
        <v>231</v>
      </c>
      <c r="E104" t="s">
        <v>33</v>
      </c>
      <c r="F104" s="1" t="s">
        <v>34</v>
      </c>
      <c r="G104" t="s">
        <v>35</v>
      </c>
      <c r="H104">
        <v>2131.4299999999998</v>
      </c>
      <c r="I104" s="2">
        <v>42415</v>
      </c>
      <c r="J104" s="2">
        <v>42415</v>
      </c>
      <c r="K104">
        <v>2131.4299999999998</v>
      </c>
    </row>
    <row r="105" spans="1:11" x14ac:dyDescent="0.25">
      <c r="A105" t="str">
        <f>"Z5B1873BE1"</f>
        <v>Z5B1873BE1</v>
      </c>
      <c r="B105" t="str">
        <f t="shared" si="1"/>
        <v>06363391001</v>
      </c>
      <c r="C105" t="s">
        <v>15</v>
      </c>
      <c r="D105" t="s">
        <v>232</v>
      </c>
      <c r="E105" t="s">
        <v>17</v>
      </c>
      <c r="F105" s="1" t="s">
        <v>40</v>
      </c>
      <c r="G105" t="s">
        <v>41</v>
      </c>
      <c r="H105">
        <v>600</v>
      </c>
      <c r="I105" s="2">
        <v>42416</v>
      </c>
      <c r="J105" s="2">
        <v>42422</v>
      </c>
      <c r="K105">
        <v>600</v>
      </c>
    </row>
    <row r="106" spans="1:11" x14ac:dyDescent="0.25">
      <c r="A106" t="str">
        <f>"Z5E189689D"</f>
        <v>Z5E189689D</v>
      </c>
      <c r="B106" t="str">
        <f t="shared" si="1"/>
        <v>06363391001</v>
      </c>
      <c r="C106" t="s">
        <v>15</v>
      </c>
      <c r="D106" t="s">
        <v>233</v>
      </c>
      <c r="E106" t="s">
        <v>17</v>
      </c>
      <c r="F106" s="1" t="s">
        <v>37</v>
      </c>
      <c r="G106" t="s">
        <v>38</v>
      </c>
      <c r="H106">
        <v>482</v>
      </c>
      <c r="I106" s="2">
        <v>42426</v>
      </c>
      <c r="J106" s="2">
        <v>42429</v>
      </c>
      <c r="K106">
        <v>482</v>
      </c>
    </row>
    <row r="107" spans="1:11" x14ac:dyDescent="0.25">
      <c r="A107" t="str">
        <f>"Z02189607C"</f>
        <v>Z02189607C</v>
      </c>
      <c r="B107" t="str">
        <f t="shared" si="1"/>
        <v>06363391001</v>
      </c>
      <c r="C107" t="s">
        <v>15</v>
      </c>
      <c r="D107" t="s">
        <v>234</v>
      </c>
      <c r="E107" t="s">
        <v>33</v>
      </c>
      <c r="F107" s="1" t="s">
        <v>34</v>
      </c>
      <c r="G107" t="s">
        <v>35</v>
      </c>
      <c r="H107">
        <v>732.7</v>
      </c>
      <c r="I107" s="2">
        <v>42436</v>
      </c>
      <c r="J107" s="2">
        <v>42437</v>
      </c>
      <c r="K107">
        <v>732.7</v>
      </c>
    </row>
    <row r="108" spans="1:11" x14ac:dyDescent="0.25">
      <c r="A108" t="str">
        <f>"6637225B54"</f>
        <v>6637225B54</v>
      </c>
      <c r="B108" t="str">
        <f t="shared" si="1"/>
        <v>06363391001</v>
      </c>
      <c r="C108" t="s">
        <v>15</v>
      </c>
      <c r="D108" t="s">
        <v>235</v>
      </c>
      <c r="E108" t="s">
        <v>33</v>
      </c>
      <c r="F108" s="1" t="s">
        <v>236</v>
      </c>
      <c r="G108" t="s">
        <v>237</v>
      </c>
      <c r="H108">
        <v>0</v>
      </c>
      <c r="I108" s="2">
        <v>42522</v>
      </c>
      <c r="J108" s="2">
        <v>42885</v>
      </c>
      <c r="K108">
        <v>1070518.3500000001</v>
      </c>
    </row>
    <row r="109" spans="1:11" x14ac:dyDescent="0.25">
      <c r="A109" t="str">
        <f>"Z1E196813C"</f>
        <v>Z1E196813C</v>
      </c>
      <c r="B109" t="str">
        <f t="shared" si="1"/>
        <v>06363391001</v>
      </c>
      <c r="C109" t="s">
        <v>15</v>
      </c>
      <c r="D109" t="s">
        <v>238</v>
      </c>
      <c r="E109" t="s">
        <v>78</v>
      </c>
      <c r="F109" s="1" t="s">
        <v>239</v>
      </c>
      <c r="G109" t="s">
        <v>240</v>
      </c>
      <c r="H109">
        <v>5690</v>
      </c>
      <c r="I109" s="2">
        <v>42478</v>
      </c>
      <c r="J109" s="2">
        <v>42522</v>
      </c>
      <c r="K109">
        <v>5690</v>
      </c>
    </row>
    <row r="110" spans="1:11" x14ac:dyDescent="0.25">
      <c r="A110" t="str">
        <f>"ZCC1915D48"</f>
        <v>ZCC1915D48</v>
      </c>
      <c r="B110" t="str">
        <f t="shared" si="1"/>
        <v>06363391001</v>
      </c>
      <c r="C110" t="s">
        <v>15</v>
      </c>
      <c r="D110" t="s">
        <v>241</v>
      </c>
      <c r="E110" t="s">
        <v>17</v>
      </c>
      <c r="F110" s="1" t="s">
        <v>100</v>
      </c>
      <c r="G110" t="s">
        <v>101</v>
      </c>
      <c r="H110">
        <v>439</v>
      </c>
      <c r="I110" s="2">
        <v>42457</v>
      </c>
      <c r="J110" s="2">
        <v>42464</v>
      </c>
      <c r="K110">
        <v>439</v>
      </c>
    </row>
    <row r="111" spans="1:11" x14ac:dyDescent="0.25">
      <c r="A111" t="str">
        <f>"ZF3193153D"</f>
        <v>ZF3193153D</v>
      </c>
      <c r="B111" t="str">
        <f t="shared" si="1"/>
        <v>06363391001</v>
      </c>
      <c r="C111" t="s">
        <v>15</v>
      </c>
      <c r="D111" t="s">
        <v>242</v>
      </c>
      <c r="E111" t="s">
        <v>17</v>
      </c>
      <c r="F111" s="1" t="s">
        <v>100</v>
      </c>
      <c r="G111" t="s">
        <v>101</v>
      </c>
      <c r="H111">
        <v>888.2</v>
      </c>
      <c r="I111" s="2">
        <v>42460</v>
      </c>
      <c r="J111" s="2">
        <v>42464</v>
      </c>
      <c r="K111">
        <v>888.2</v>
      </c>
    </row>
    <row r="112" spans="1:11" x14ac:dyDescent="0.25">
      <c r="A112" t="str">
        <f>"Z30198D93B"</f>
        <v>Z30198D93B</v>
      </c>
      <c r="B112" t="str">
        <f t="shared" si="1"/>
        <v>06363391001</v>
      </c>
      <c r="C112" t="s">
        <v>15</v>
      </c>
      <c r="D112" t="s">
        <v>243</v>
      </c>
      <c r="E112" t="s">
        <v>78</v>
      </c>
      <c r="F112" s="1" t="s">
        <v>244</v>
      </c>
      <c r="G112" t="s">
        <v>245</v>
      </c>
      <c r="H112">
        <v>39102</v>
      </c>
      <c r="I112" s="2">
        <v>42499</v>
      </c>
      <c r="J112" s="2">
        <v>42517</v>
      </c>
      <c r="K112">
        <v>39102</v>
      </c>
    </row>
    <row r="113" spans="1:11" x14ac:dyDescent="0.25">
      <c r="A113" t="str">
        <f>"Z2B19BB641"</f>
        <v>Z2B19BB641</v>
      </c>
      <c r="B113" t="str">
        <f t="shared" si="1"/>
        <v>06363391001</v>
      </c>
      <c r="C113" t="s">
        <v>15</v>
      </c>
      <c r="D113" t="s">
        <v>246</v>
      </c>
      <c r="E113" t="s">
        <v>17</v>
      </c>
      <c r="F113" s="1" t="s">
        <v>100</v>
      </c>
      <c r="G113" t="s">
        <v>101</v>
      </c>
      <c r="H113">
        <v>483.3</v>
      </c>
      <c r="I113" s="2">
        <v>42509</v>
      </c>
      <c r="J113" s="2">
        <v>42536</v>
      </c>
      <c r="K113">
        <v>483.3</v>
      </c>
    </row>
    <row r="114" spans="1:11" x14ac:dyDescent="0.25">
      <c r="A114" t="str">
        <f>"Z5618FA3A4"</f>
        <v>Z5618FA3A4</v>
      </c>
      <c r="B114" t="str">
        <f t="shared" si="1"/>
        <v>06363391001</v>
      </c>
      <c r="C114" t="s">
        <v>15</v>
      </c>
      <c r="D114" t="s">
        <v>247</v>
      </c>
      <c r="E114" t="s">
        <v>17</v>
      </c>
      <c r="F114" s="1" t="s">
        <v>248</v>
      </c>
      <c r="G114" t="s">
        <v>249</v>
      </c>
      <c r="H114">
        <v>230</v>
      </c>
      <c r="I114" s="2">
        <v>42527</v>
      </c>
      <c r="J114" s="2">
        <v>42528</v>
      </c>
      <c r="K114">
        <v>230</v>
      </c>
    </row>
    <row r="115" spans="1:11" x14ac:dyDescent="0.25">
      <c r="A115" t="str">
        <f>"ZE61A32AA5"</f>
        <v>ZE61A32AA5</v>
      </c>
      <c r="B115" t="str">
        <f t="shared" si="1"/>
        <v>06363391001</v>
      </c>
      <c r="C115" t="s">
        <v>15</v>
      </c>
      <c r="D115" t="s">
        <v>250</v>
      </c>
      <c r="E115" t="s">
        <v>17</v>
      </c>
      <c r="F115" s="1" t="s">
        <v>147</v>
      </c>
      <c r="G115" t="s">
        <v>148</v>
      </c>
      <c r="H115">
        <v>386.96</v>
      </c>
      <c r="I115" s="2">
        <v>42548</v>
      </c>
      <c r="J115" s="2">
        <v>42552</v>
      </c>
      <c r="K115">
        <v>386.96</v>
      </c>
    </row>
    <row r="116" spans="1:11" x14ac:dyDescent="0.25">
      <c r="A116" t="str">
        <f>"Z1D1A48967"</f>
        <v>Z1D1A48967</v>
      </c>
      <c r="B116" t="str">
        <f t="shared" si="1"/>
        <v>06363391001</v>
      </c>
      <c r="C116" t="s">
        <v>15</v>
      </c>
      <c r="D116" t="s">
        <v>251</v>
      </c>
      <c r="E116" t="s">
        <v>17</v>
      </c>
      <c r="F116" s="1" t="s">
        <v>30</v>
      </c>
      <c r="G116" t="s">
        <v>31</v>
      </c>
      <c r="H116">
        <v>226.4</v>
      </c>
      <c r="I116" s="2">
        <v>42544</v>
      </c>
      <c r="J116" s="2">
        <v>42548</v>
      </c>
      <c r="K116">
        <v>226.4</v>
      </c>
    </row>
    <row r="117" spans="1:11" x14ac:dyDescent="0.25">
      <c r="A117" t="str">
        <f>"ZCF1A510A4"</f>
        <v>ZCF1A510A4</v>
      </c>
      <c r="B117" t="str">
        <f t="shared" si="1"/>
        <v>06363391001</v>
      </c>
      <c r="C117" t="s">
        <v>15</v>
      </c>
      <c r="D117" t="s">
        <v>252</v>
      </c>
      <c r="E117" t="s">
        <v>17</v>
      </c>
      <c r="F117" s="1" t="s">
        <v>216</v>
      </c>
      <c r="G117" t="s">
        <v>217</v>
      </c>
      <c r="H117">
        <v>480</v>
      </c>
      <c r="I117" s="2">
        <v>42544</v>
      </c>
      <c r="J117" s="2">
        <v>42548</v>
      </c>
      <c r="K117">
        <v>480</v>
      </c>
    </row>
    <row r="118" spans="1:11" x14ac:dyDescent="0.25">
      <c r="A118" t="str">
        <f>"Z501A74B5C"</f>
        <v>Z501A74B5C</v>
      </c>
      <c r="B118" t="str">
        <f t="shared" si="1"/>
        <v>06363391001</v>
      </c>
      <c r="C118" t="s">
        <v>15</v>
      </c>
      <c r="D118" t="s">
        <v>253</v>
      </c>
      <c r="E118" t="s">
        <v>17</v>
      </c>
      <c r="F118" s="1" t="s">
        <v>203</v>
      </c>
      <c r="G118" t="s">
        <v>204</v>
      </c>
      <c r="H118">
        <v>290</v>
      </c>
      <c r="I118" s="2">
        <v>42551</v>
      </c>
      <c r="J118" s="2">
        <v>42555</v>
      </c>
      <c r="K118">
        <v>290</v>
      </c>
    </row>
    <row r="119" spans="1:11" x14ac:dyDescent="0.25">
      <c r="A119" t="str">
        <f>"Z8E1A474E0"</f>
        <v>Z8E1A474E0</v>
      </c>
      <c r="B119" t="str">
        <f t="shared" si="1"/>
        <v>06363391001</v>
      </c>
      <c r="C119" t="s">
        <v>15</v>
      </c>
      <c r="D119" t="s">
        <v>254</v>
      </c>
      <c r="E119" t="s">
        <v>17</v>
      </c>
      <c r="F119" s="1" t="s">
        <v>157</v>
      </c>
      <c r="G119" t="s">
        <v>158</v>
      </c>
      <c r="H119">
        <v>572</v>
      </c>
      <c r="I119" s="2">
        <v>42550</v>
      </c>
      <c r="J119" s="2">
        <v>42557</v>
      </c>
      <c r="K119">
        <v>572</v>
      </c>
    </row>
    <row r="120" spans="1:11" x14ac:dyDescent="0.25">
      <c r="A120" t="str">
        <f>"ZD118A538C"</f>
        <v>ZD118A538C</v>
      </c>
      <c r="B120" t="str">
        <f t="shared" si="1"/>
        <v>06363391001</v>
      </c>
      <c r="C120" t="s">
        <v>15</v>
      </c>
      <c r="D120" t="s">
        <v>255</v>
      </c>
      <c r="E120" t="s">
        <v>78</v>
      </c>
      <c r="F120" s="1" t="s">
        <v>256</v>
      </c>
      <c r="G120" t="s">
        <v>54</v>
      </c>
      <c r="H120">
        <v>5048</v>
      </c>
      <c r="I120" s="2">
        <v>42422</v>
      </c>
      <c r="J120" s="2">
        <v>43152</v>
      </c>
      <c r="K120">
        <v>5047.99</v>
      </c>
    </row>
    <row r="121" spans="1:11" x14ac:dyDescent="0.25">
      <c r="A121" t="str">
        <f>"Z7518EC78C"</f>
        <v>Z7518EC78C</v>
      </c>
      <c r="B121" t="str">
        <f t="shared" si="1"/>
        <v>06363391001</v>
      </c>
      <c r="C121" t="s">
        <v>15</v>
      </c>
      <c r="D121" t="s">
        <v>257</v>
      </c>
      <c r="E121" t="s">
        <v>17</v>
      </c>
      <c r="F121" s="1" t="s">
        <v>50</v>
      </c>
      <c r="G121" t="s">
        <v>51</v>
      </c>
      <c r="H121">
        <v>375</v>
      </c>
      <c r="I121" s="2">
        <v>42443</v>
      </c>
      <c r="J121" s="2">
        <v>42451</v>
      </c>
      <c r="K121">
        <v>375</v>
      </c>
    </row>
    <row r="122" spans="1:11" x14ac:dyDescent="0.25">
      <c r="A122" t="str">
        <f>"Z96182F4E9"</f>
        <v>Z96182F4E9</v>
      </c>
      <c r="B122" t="str">
        <f t="shared" si="1"/>
        <v>06363391001</v>
      </c>
      <c r="C122" t="s">
        <v>15</v>
      </c>
      <c r="D122" t="s">
        <v>258</v>
      </c>
      <c r="E122" t="s">
        <v>78</v>
      </c>
      <c r="F122" s="1" t="s">
        <v>259</v>
      </c>
      <c r="G122" t="s">
        <v>260</v>
      </c>
      <c r="H122">
        <v>1550</v>
      </c>
      <c r="I122" s="2">
        <v>42420</v>
      </c>
      <c r="J122" s="2">
        <v>42549</v>
      </c>
      <c r="K122">
        <v>1550</v>
      </c>
    </row>
    <row r="123" spans="1:11" x14ac:dyDescent="0.25">
      <c r="A123" t="str">
        <f>"Z931815076"</f>
        <v>Z931815076</v>
      </c>
      <c r="B123" t="str">
        <f t="shared" si="1"/>
        <v>06363391001</v>
      </c>
      <c r="C123" t="s">
        <v>15</v>
      </c>
      <c r="D123" t="s">
        <v>261</v>
      </c>
      <c r="E123" t="s">
        <v>17</v>
      </c>
      <c r="F123" s="1" t="s">
        <v>97</v>
      </c>
      <c r="G123" t="s">
        <v>98</v>
      </c>
      <c r="H123">
        <v>546</v>
      </c>
      <c r="I123" s="2">
        <v>42394</v>
      </c>
      <c r="J123" s="2">
        <v>42409</v>
      </c>
      <c r="K123">
        <v>546</v>
      </c>
    </row>
    <row r="124" spans="1:11" x14ac:dyDescent="0.25">
      <c r="A124" t="str">
        <f>"Z0B1850628"</f>
        <v>Z0B1850628</v>
      </c>
      <c r="B124" t="str">
        <f t="shared" si="1"/>
        <v>06363391001</v>
      </c>
      <c r="C124" t="s">
        <v>15</v>
      </c>
      <c r="D124" t="s">
        <v>262</v>
      </c>
      <c r="E124" t="s">
        <v>17</v>
      </c>
      <c r="F124" s="1" t="s">
        <v>27</v>
      </c>
      <c r="G124" t="s">
        <v>28</v>
      </c>
      <c r="H124">
        <v>250</v>
      </c>
      <c r="I124" s="2">
        <v>42415</v>
      </c>
      <c r="J124" s="2">
        <v>42417</v>
      </c>
      <c r="K124">
        <v>250</v>
      </c>
    </row>
    <row r="125" spans="1:11" x14ac:dyDescent="0.25">
      <c r="A125" t="str">
        <f>"Z0D18ECDD5"</f>
        <v>Z0D18ECDD5</v>
      </c>
      <c r="B125" t="str">
        <f t="shared" si="1"/>
        <v>06363391001</v>
      </c>
      <c r="C125" t="s">
        <v>15</v>
      </c>
      <c r="D125" t="s">
        <v>263</v>
      </c>
      <c r="E125" t="s">
        <v>17</v>
      </c>
      <c r="F125" s="1" t="s">
        <v>37</v>
      </c>
      <c r="G125" t="s">
        <v>38</v>
      </c>
      <c r="H125">
        <v>945</v>
      </c>
      <c r="I125" s="2">
        <v>42440</v>
      </c>
      <c r="J125" s="2">
        <v>42446</v>
      </c>
      <c r="K125">
        <v>945</v>
      </c>
    </row>
    <row r="126" spans="1:11" x14ac:dyDescent="0.25">
      <c r="A126" t="str">
        <f>"Z7317EB6EC"</f>
        <v>Z7317EB6EC</v>
      </c>
      <c r="B126" t="str">
        <f t="shared" si="1"/>
        <v>06363391001</v>
      </c>
      <c r="C126" t="s">
        <v>15</v>
      </c>
      <c r="D126" t="s">
        <v>264</v>
      </c>
      <c r="E126" t="s">
        <v>17</v>
      </c>
      <c r="F126" s="1" t="s">
        <v>110</v>
      </c>
      <c r="G126" t="s">
        <v>111</v>
      </c>
      <c r="H126">
        <v>5638.72</v>
      </c>
      <c r="I126" s="2">
        <v>42380</v>
      </c>
      <c r="J126" s="2">
        <v>42391</v>
      </c>
      <c r="K126">
        <v>5638.72</v>
      </c>
    </row>
    <row r="127" spans="1:11" x14ac:dyDescent="0.25">
      <c r="A127" t="str">
        <f>"Z191A16552"</f>
        <v>Z191A16552</v>
      </c>
      <c r="B127" t="str">
        <f t="shared" si="1"/>
        <v>06363391001</v>
      </c>
      <c r="C127" t="s">
        <v>15</v>
      </c>
      <c r="D127" t="s">
        <v>265</v>
      </c>
      <c r="E127" t="s">
        <v>17</v>
      </c>
      <c r="F127" s="1" t="s">
        <v>24</v>
      </c>
      <c r="G127" t="s">
        <v>25</v>
      </c>
      <c r="H127">
        <v>375</v>
      </c>
      <c r="I127" s="2">
        <v>42534</v>
      </c>
      <c r="J127" s="2">
        <v>42542</v>
      </c>
      <c r="K127">
        <v>375</v>
      </c>
    </row>
    <row r="128" spans="1:11" x14ac:dyDescent="0.25">
      <c r="A128" t="str">
        <f>"Z9F19DAD20"</f>
        <v>Z9F19DAD20</v>
      </c>
      <c r="B128" t="str">
        <f t="shared" si="1"/>
        <v>06363391001</v>
      </c>
      <c r="C128" t="s">
        <v>15</v>
      </c>
      <c r="D128" t="s">
        <v>266</v>
      </c>
      <c r="E128" t="s">
        <v>33</v>
      </c>
      <c r="F128" s="1" t="s">
        <v>267</v>
      </c>
      <c r="G128" t="s">
        <v>268</v>
      </c>
      <c r="H128">
        <v>22713.56</v>
      </c>
      <c r="I128" s="2">
        <v>42527</v>
      </c>
      <c r="J128" s="2">
        <v>42541</v>
      </c>
      <c r="K128">
        <v>22713.54</v>
      </c>
    </row>
    <row r="129" spans="1:11" x14ac:dyDescent="0.25">
      <c r="A129" t="str">
        <f>"ZBA1A4C172"</f>
        <v>ZBA1A4C172</v>
      </c>
      <c r="B129" t="str">
        <f t="shared" si="1"/>
        <v>06363391001</v>
      </c>
      <c r="C129" t="s">
        <v>15</v>
      </c>
      <c r="D129" t="s">
        <v>269</v>
      </c>
      <c r="E129" t="s">
        <v>17</v>
      </c>
      <c r="F129" s="1" t="s">
        <v>50</v>
      </c>
      <c r="G129" t="s">
        <v>51</v>
      </c>
      <c r="H129">
        <v>600</v>
      </c>
      <c r="I129" s="2">
        <v>42548</v>
      </c>
      <c r="J129" s="2">
        <v>42552</v>
      </c>
      <c r="K129">
        <v>600</v>
      </c>
    </row>
    <row r="130" spans="1:11" x14ac:dyDescent="0.25">
      <c r="A130" t="str">
        <f>"Z471A4C1D3"</f>
        <v>Z471A4C1D3</v>
      </c>
      <c r="B130" t="str">
        <f t="shared" si="1"/>
        <v>06363391001</v>
      </c>
      <c r="C130" t="s">
        <v>15</v>
      </c>
      <c r="D130" t="s">
        <v>270</v>
      </c>
      <c r="E130" t="s">
        <v>17</v>
      </c>
      <c r="F130" s="1" t="s">
        <v>50</v>
      </c>
      <c r="G130" t="s">
        <v>51</v>
      </c>
      <c r="H130">
        <v>798.13</v>
      </c>
      <c r="I130" s="2">
        <v>42544</v>
      </c>
      <c r="J130" s="2">
        <v>42550</v>
      </c>
      <c r="K130">
        <v>798.13</v>
      </c>
    </row>
    <row r="131" spans="1:11" x14ac:dyDescent="0.25">
      <c r="A131" t="str">
        <f>"Z721A1522B"</f>
        <v>Z721A1522B</v>
      </c>
      <c r="B131" t="str">
        <f t="shared" ref="B131:B194" si="2">"06363391001"</f>
        <v>06363391001</v>
      </c>
      <c r="C131" t="s">
        <v>15</v>
      </c>
      <c r="D131" t="s">
        <v>271</v>
      </c>
      <c r="E131" t="s">
        <v>78</v>
      </c>
      <c r="F131" s="1" t="s">
        <v>272</v>
      </c>
      <c r="G131" t="s">
        <v>273</v>
      </c>
      <c r="H131">
        <v>2253.6</v>
      </c>
      <c r="I131" s="2">
        <v>42535</v>
      </c>
      <c r="J131" s="2">
        <v>42541</v>
      </c>
      <c r="K131">
        <v>2253.6</v>
      </c>
    </row>
    <row r="132" spans="1:11" x14ac:dyDescent="0.25">
      <c r="A132" t="str">
        <f>"ZAD1AB6AE6"</f>
        <v>ZAD1AB6AE6</v>
      </c>
      <c r="B132" t="str">
        <f t="shared" si="2"/>
        <v>06363391001</v>
      </c>
      <c r="C132" t="s">
        <v>15</v>
      </c>
      <c r="D132" t="s">
        <v>274</v>
      </c>
      <c r="E132" t="s">
        <v>17</v>
      </c>
      <c r="F132" s="1" t="s">
        <v>275</v>
      </c>
      <c r="G132" t="s">
        <v>276</v>
      </c>
      <c r="H132">
        <v>1105</v>
      </c>
      <c r="I132" s="2">
        <v>42577</v>
      </c>
      <c r="J132" s="2">
        <v>42608</v>
      </c>
      <c r="K132">
        <v>1105</v>
      </c>
    </row>
    <row r="133" spans="1:11" x14ac:dyDescent="0.25">
      <c r="A133" t="str">
        <f>"Z931A69A4E"</f>
        <v>Z931A69A4E</v>
      </c>
      <c r="B133" t="str">
        <f t="shared" si="2"/>
        <v>06363391001</v>
      </c>
      <c r="C133" t="s">
        <v>15</v>
      </c>
      <c r="D133" t="s">
        <v>277</v>
      </c>
      <c r="E133" t="s">
        <v>17</v>
      </c>
      <c r="F133" s="1" t="s">
        <v>117</v>
      </c>
      <c r="G133" t="s">
        <v>118</v>
      </c>
      <c r="H133">
        <v>668</v>
      </c>
      <c r="I133" s="2">
        <v>42578</v>
      </c>
      <c r="J133" s="2">
        <v>42608</v>
      </c>
      <c r="K133">
        <v>668</v>
      </c>
    </row>
    <row r="134" spans="1:11" x14ac:dyDescent="0.25">
      <c r="A134" t="str">
        <f>"Z991A69319"</f>
        <v>Z991A69319</v>
      </c>
      <c r="B134" t="str">
        <f t="shared" si="2"/>
        <v>06363391001</v>
      </c>
      <c r="C134" t="s">
        <v>15</v>
      </c>
      <c r="D134" t="s">
        <v>278</v>
      </c>
      <c r="E134" t="s">
        <v>17</v>
      </c>
      <c r="F134" s="1" t="s">
        <v>279</v>
      </c>
      <c r="G134" t="s">
        <v>280</v>
      </c>
      <c r="H134">
        <v>500</v>
      </c>
      <c r="I134" s="2">
        <v>42555</v>
      </c>
      <c r="J134" s="2">
        <v>42559</v>
      </c>
      <c r="K134">
        <v>500</v>
      </c>
    </row>
    <row r="135" spans="1:11" x14ac:dyDescent="0.25">
      <c r="A135" t="str">
        <f>"Z081A8158A"</f>
        <v>Z081A8158A</v>
      </c>
      <c r="B135" t="str">
        <f t="shared" si="2"/>
        <v>06363391001</v>
      </c>
      <c r="C135" t="s">
        <v>15</v>
      </c>
      <c r="D135" t="s">
        <v>281</v>
      </c>
      <c r="E135" t="s">
        <v>17</v>
      </c>
      <c r="F135" s="1" t="s">
        <v>282</v>
      </c>
      <c r="G135" t="s">
        <v>280</v>
      </c>
      <c r="H135">
        <v>3653.19</v>
      </c>
      <c r="I135" s="2">
        <v>42571</v>
      </c>
      <c r="J135" s="2">
        <v>42572</v>
      </c>
      <c r="K135">
        <v>3653.19</v>
      </c>
    </row>
    <row r="136" spans="1:11" x14ac:dyDescent="0.25">
      <c r="A136" t="str">
        <f>"ZE81A84EF9"</f>
        <v>ZE81A84EF9</v>
      </c>
      <c r="B136" t="str">
        <f t="shared" si="2"/>
        <v>06363391001</v>
      </c>
      <c r="C136" t="s">
        <v>15</v>
      </c>
      <c r="D136" t="s">
        <v>283</v>
      </c>
      <c r="E136" t="s">
        <v>17</v>
      </c>
      <c r="F136" s="1" t="s">
        <v>75</v>
      </c>
      <c r="G136" t="s">
        <v>76</v>
      </c>
      <c r="H136">
        <v>1646.1</v>
      </c>
      <c r="I136" s="2">
        <v>42579</v>
      </c>
      <c r="J136" s="2">
        <v>42583</v>
      </c>
      <c r="K136">
        <v>1646.1</v>
      </c>
    </row>
    <row r="137" spans="1:11" x14ac:dyDescent="0.25">
      <c r="A137" t="str">
        <f>"Z8C1A61ED6"</f>
        <v>Z8C1A61ED6</v>
      </c>
      <c r="B137" t="str">
        <f t="shared" si="2"/>
        <v>06363391001</v>
      </c>
      <c r="C137" t="s">
        <v>15</v>
      </c>
      <c r="D137" t="s">
        <v>284</v>
      </c>
      <c r="E137" t="s">
        <v>17</v>
      </c>
      <c r="F137" s="1" t="s">
        <v>18</v>
      </c>
      <c r="G137" t="s">
        <v>19</v>
      </c>
      <c r="H137">
        <v>796</v>
      </c>
      <c r="I137" s="2">
        <v>42577</v>
      </c>
      <c r="J137" s="2">
        <v>42608</v>
      </c>
      <c r="K137">
        <v>796</v>
      </c>
    </row>
    <row r="138" spans="1:11" x14ac:dyDescent="0.25">
      <c r="A138" t="str">
        <f>"Z7C1A84D51"</f>
        <v>Z7C1A84D51</v>
      </c>
      <c r="B138" t="str">
        <f t="shared" si="2"/>
        <v>06363391001</v>
      </c>
      <c r="C138" t="s">
        <v>15</v>
      </c>
      <c r="D138" t="s">
        <v>285</v>
      </c>
      <c r="E138" t="s">
        <v>17</v>
      </c>
      <c r="F138" s="1" t="s">
        <v>110</v>
      </c>
      <c r="G138" t="s">
        <v>111</v>
      </c>
      <c r="H138">
        <v>230</v>
      </c>
      <c r="I138" s="2">
        <v>42578</v>
      </c>
      <c r="J138" s="2">
        <v>42579</v>
      </c>
      <c r="K138">
        <v>230</v>
      </c>
    </row>
    <row r="139" spans="1:11" x14ac:dyDescent="0.25">
      <c r="A139" t="str">
        <f>"Z631A00B8D"</f>
        <v>Z631A00B8D</v>
      </c>
      <c r="B139" t="str">
        <f t="shared" si="2"/>
        <v>06363391001</v>
      </c>
      <c r="C139" t="s">
        <v>15</v>
      </c>
      <c r="D139" t="s">
        <v>286</v>
      </c>
      <c r="E139" t="s">
        <v>78</v>
      </c>
      <c r="F139" s="1" t="s">
        <v>287</v>
      </c>
      <c r="G139" t="s">
        <v>288</v>
      </c>
      <c r="H139">
        <v>1800</v>
      </c>
      <c r="I139" s="2">
        <v>42509</v>
      </c>
      <c r="J139" s="2">
        <v>42577</v>
      </c>
      <c r="K139">
        <v>1800</v>
      </c>
    </row>
    <row r="140" spans="1:11" x14ac:dyDescent="0.25">
      <c r="A140" t="str">
        <f>"Z981A4C216"</f>
        <v>Z981A4C216</v>
      </c>
      <c r="B140" t="str">
        <f t="shared" si="2"/>
        <v>06363391001</v>
      </c>
      <c r="C140" t="s">
        <v>15</v>
      </c>
      <c r="D140" t="s">
        <v>289</v>
      </c>
      <c r="E140" t="s">
        <v>78</v>
      </c>
      <c r="F140" s="1" t="s">
        <v>290</v>
      </c>
      <c r="G140" t="s">
        <v>291</v>
      </c>
      <c r="H140">
        <v>6080</v>
      </c>
      <c r="I140" s="2">
        <v>42551</v>
      </c>
      <c r="J140" s="2">
        <v>42564</v>
      </c>
      <c r="K140">
        <v>0</v>
      </c>
    </row>
    <row r="141" spans="1:11" x14ac:dyDescent="0.25">
      <c r="A141" t="str">
        <f>"Z2D1ACFEAB"</f>
        <v>Z2D1ACFEAB</v>
      </c>
      <c r="B141" t="str">
        <f t="shared" si="2"/>
        <v>06363391001</v>
      </c>
      <c r="C141" t="s">
        <v>15</v>
      </c>
      <c r="D141" t="s">
        <v>292</v>
      </c>
      <c r="E141" t="s">
        <v>17</v>
      </c>
      <c r="F141" s="1" t="s">
        <v>293</v>
      </c>
      <c r="G141" t="s">
        <v>294</v>
      </c>
      <c r="H141">
        <v>450</v>
      </c>
      <c r="I141" s="2">
        <v>42583</v>
      </c>
      <c r="J141" s="2">
        <v>42583</v>
      </c>
      <c r="K141">
        <v>450</v>
      </c>
    </row>
    <row r="142" spans="1:11" x14ac:dyDescent="0.25">
      <c r="A142" t="str">
        <f>"Z541A81765"</f>
        <v>Z541A81765</v>
      </c>
      <c r="B142" t="str">
        <f t="shared" si="2"/>
        <v>06363391001</v>
      </c>
      <c r="C142" t="s">
        <v>15</v>
      </c>
      <c r="D142" t="s">
        <v>295</v>
      </c>
      <c r="E142" t="s">
        <v>17</v>
      </c>
      <c r="F142" s="1" t="s">
        <v>216</v>
      </c>
      <c r="G142" t="s">
        <v>217</v>
      </c>
      <c r="H142">
        <v>360</v>
      </c>
      <c r="I142" s="2">
        <v>42579</v>
      </c>
      <c r="J142" s="2">
        <v>42610</v>
      </c>
      <c r="K142">
        <v>360</v>
      </c>
    </row>
    <row r="143" spans="1:11" x14ac:dyDescent="0.25">
      <c r="A143" t="str">
        <f>"Z9E1A84DA8"</f>
        <v>Z9E1A84DA8</v>
      </c>
      <c r="B143" t="str">
        <f t="shared" si="2"/>
        <v>06363391001</v>
      </c>
      <c r="C143" t="s">
        <v>15</v>
      </c>
      <c r="D143" t="s">
        <v>296</v>
      </c>
      <c r="E143" t="s">
        <v>17</v>
      </c>
      <c r="F143" s="1" t="s">
        <v>297</v>
      </c>
      <c r="G143" t="s">
        <v>298</v>
      </c>
      <c r="H143">
        <v>238</v>
      </c>
      <c r="I143" s="2">
        <v>42579</v>
      </c>
      <c r="J143" s="2">
        <v>42579</v>
      </c>
      <c r="K143">
        <v>238</v>
      </c>
    </row>
    <row r="144" spans="1:11" x14ac:dyDescent="0.25">
      <c r="A144" t="str">
        <f>"Z221A51113"</f>
        <v>Z221A51113</v>
      </c>
      <c r="B144" t="str">
        <f t="shared" si="2"/>
        <v>06363391001</v>
      </c>
      <c r="C144" t="s">
        <v>15</v>
      </c>
      <c r="D144" t="s">
        <v>299</v>
      </c>
      <c r="E144" t="s">
        <v>17</v>
      </c>
      <c r="F144" s="1" t="s">
        <v>24</v>
      </c>
      <c r="G144" t="s">
        <v>25</v>
      </c>
      <c r="H144">
        <v>250</v>
      </c>
      <c r="I144" s="2">
        <v>42555</v>
      </c>
      <c r="J144" s="2">
        <v>42558</v>
      </c>
      <c r="K144">
        <v>250</v>
      </c>
    </row>
    <row r="145" spans="1:11" x14ac:dyDescent="0.25">
      <c r="A145" t="str">
        <f>"Z191A3F92D"</f>
        <v>Z191A3F92D</v>
      </c>
      <c r="B145" t="str">
        <f t="shared" si="2"/>
        <v>06363391001</v>
      </c>
      <c r="C145" t="s">
        <v>15</v>
      </c>
      <c r="D145" t="s">
        <v>300</v>
      </c>
      <c r="E145" t="s">
        <v>17</v>
      </c>
      <c r="F145" s="1" t="s">
        <v>24</v>
      </c>
      <c r="G145" t="s">
        <v>25</v>
      </c>
      <c r="H145">
        <v>875</v>
      </c>
      <c r="I145" s="2">
        <v>42555</v>
      </c>
      <c r="J145" s="2">
        <v>42563</v>
      </c>
      <c r="K145">
        <v>875</v>
      </c>
    </row>
    <row r="146" spans="1:11" x14ac:dyDescent="0.25">
      <c r="A146" t="str">
        <f>"ZC21A84F84"</f>
        <v>ZC21A84F84</v>
      </c>
      <c r="B146" t="str">
        <f t="shared" si="2"/>
        <v>06363391001</v>
      </c>
      <c r="C146" t="s">
        <v>15</v>
      </c>
      <c r="D146" t="s">
        <v>301</v>
      </c>
      <c r="E146" t="s">
        <v>17</v>
      </c>
      <c r="F146" s="1" t="s">
        <v>60</v>
      </c>
      <c r="G146" t="s">
        <v>61</v>
      </c>
      <c r="H146">
        <v>775</v>
      </c>
      <c r="I146" s="2">
        <v>42583</v>
      </c>
      <c r="J146" s="2">
        <v>42583</v>
      </c>
      <c r="K146">
        <v>775</v>
      </c>
    </row>
    <row r="147" spans="1:11" x14ac:dyDescent="0.25">
      <c r="A147" t="str">
        <f>"Z461A50FFE"</f>
        <v>Z461A50FFE</v>
      </c>
      <c r="B147" t="str">
        <f t="shared" si="2"/>
        <v>06363391001</v>
      </c>
      <c r="C147" t="s">
        <v>15</v>
      </c>
      <c r="D147" t="s">
        <v>302</v>
      </c>
      <c r="E147" t="s">
        <v>17</v>
      </c>
      <c r="F147" s="1" t="s">
        <v>44</v>
      </c>
      <c r="G147" t="s">
        <v>45</v>
      </c>
      <c r="H147">
        <v>120</v>
      </c>
      <c r="I147" s="2">
        <v>42543</v>
      </c>
      <c r="J147" s="2">
        <v>42543</v>
      </c>
      <c r="K147">
        <v>120</v>
      </c>
    </row>
    <row r="148" spans="1:11" x14ac:dyDescent="0.25">
      <c r="A148" t="str">
        <f>"ZB71AB5DE8"</f>
        <v>ZB71AB5DE8</v>
      </c>
      <c r="B148" t="str">
        <f t="shared" si="2"/>
        <v>06363391001</v>
      </c>
      <c r="C148" t="s">
        <v>15</v>
      </c>
      <c r="D148" t="s">
        <v>303</v>
      </c>
      <c r="E148" t="s">
        <v>78</v>
      </c>
      <c r="F148" s="1" t="s">
        <v>304</v>
      </c>
      <c r="G148" t="s">
        <v>57</v>
      </c>
      <c r="H148">
        <v>5202.78</v>
      </c>
      <c r="I148" s="2">
        <v>42577</v>
      </c>
      <c r="J148" s="2">
        <v>42601</v>
      </c>
      <c r="K148">
        <v>5202.78</v>
      </c>
    </row>
    <row r="149" spans="1:11" x14ac:dyDescent="0.25">
      <c r="A149" t="str">
        <f>"Z8E1AAD751"</f>
        <v>Z8E1AAD751</v>
      </c>
      <c r="B149" t="str">
        <f t="shared" si="2"/>
        <v>06363391001</v>
      </c>
      <c r="C149" t="s">
        <v>15</v>
      </c>
      <c r="D149" t="s">
        <v>251</v>
      </c>
      <c r="E149" t="s">
        <v>17</v>
      </c>
      <c r="F149" s="1" t="s">
        <v>305</v>
      </c>
      <c r="G149" t="s">
        <v>151</v>
      </c>
      <c r="H149">
        <v>265.51</v>
      </c>
      <c r="I149" s="2">
        <v>42584</v>
      </c>
      <c r="J149" s="2">
        <v>42585</v>
      </c>
      <c r="K149">
        <v>265.51</v>
      </c>
    </row>
    <row r="150" spans="1:11" x14ac:dyDescent="0.25">
      <c r="A150" t="str">
        <f>"ZAD1AB2C26"</f>
        <v>ZAD1AB2C26</v>
      </c>
      <c r="B150" t="str">
        <f t="shared" si="2"/>
        <v>06363391001</v>
      </c>
      <c r="C150" t="s">
        <v>15</v>
      </c>
      <c r="D150" t="s">
        <v>306</v>
      </c>
      <c r="E150" t="s">
        <v>17</v>
      </c>
      <c r="F150" s="1" t="s">
        <v>27</v>
      </c>
      <c r="G150" t="s">
        <v>28</v>
      </c>
      <c r="H150">
        <v>950</v>
      </c>
      <c r="I150" s="2">
        <v>42583</v>
      </c>
      <c r="J150" s="2">
        <v>42587</v>
      </c>
      <c r="K150">
        <v>950</v>
      </c>
    </row>
    <row r="151" spans="1:11" x14ac:dyDescent="0.25">
      <c r="A151" t="str">
        <f>"Z3B1B0D2FD"</f>
        <v>Z3B1B0D2FD</v>
      </c>
      <c r="B151" t="str">
        <f t="shared" si="2"/>
        <v>06363391001</v>
      </c>
      <c r="C151" t="s">
        <v>15</v>
      </c>
      <c r="D151" t="s">
        <v>307</v>
      </c>
      <c r="E151" t="s">
        <v>17</v>
      </c>
      <c r="F151" s="1" t="s">
        <v>50</v>
      </c>
      <c r="G151" t="s">
        <v>51</v>
      </c>
      <c r="H151">
        <v>580</v>
      </c>
      <c r="I151" s="2">
        <v>42621</v>
      </c>
      <c r="J151" s="2">
        <v>42621</v>
      </c>
      <c r="K151">
        <v>580</v>
      </c>
    </row>
    <row r="152" spans="1:11" x14ac:dyDescent="0.25">
      <c r="A152" t="str">
        <f>"ZCC1B0CFE9"</f>
        <v>ZCC1B0CFE9</v>
      </c>
      <c r="B152" t="str">
        <f t="shared" si="2"/>
        <v>06363391001</v>
      </c>
      <c r="C152" t="s">
        <v>15</v>
      </c>
      <c r="D152" t="s">
        <v>308</v>
      </c>
      <c r="E152" t="s">
        <v>17</v>
      </c>
      <c r="F152" s="1" t="s">
        <v>56</v>
      </c>
      <c r="G152" t="s">
        <v>57</v>
      </c>
      <c r="H152">
        <v>564</v>
      </c>
      <c r="I152" s="2">
        <v>42621</v>
      </c>
      <c r="J152" s="2">
        <v>42622</v>
      </c>
      <c r="K152">
        <v>564</v>
      </c>
    </row>
    <row r="153" spans="1:11" x14ac:dyDescent="0.25">
      <c r="A153" t="str">
        <f>"ZBC1B0D17B"</f>
        <v>ZBC1B0D17B</v>
      </c>
      <c r="B153" t="str">
        <f t="shared" si="2"/>
        <v>06363391001</v>
      </c>
      <c r="C153" t="s">
        <v>15</v>
      </c>
      <c r="D153" t="s">
        <v>309</v>
      </c>
      <c r="E153" t="s">
        <v>17</v>
      </c>
      <c r="F153" s="1" t="s">
        <v>107</v>
      </c>
      <c r="G153" t="s">
        <v>108</v>
      </c>
      <c r="H153">
        <v>400</v>
      </c>
      <c r="I153" s="2">
        <v>42625</v>
      </c>
      <c r="J153" s="2">
        <v>42628</v>
      </c>
      <c r="K153">
        <v>400</v>
      </c>
    </row>
    <row r="154" spans="1:11" x14ac:dyDescent="0.25">
      <c r="A154" t="str">
        <f>"Z0E1B0D496"</f>
        <v>Z0E1B0D496</v>
      </c>
      <c r="B154" t="str">
        <f t="shared" si="2"/>
        <v>06363391001</v>
      </c>
      <c r="C154" t="s">
        <v>15</v>
      </c>
      <c r="D154" t="s">
        <v>310</v>
      </c>
      <c r="E154" t="s">
        <v>17</v>
      </c>
      <c r="F154" s="1" t="s">
        <v>69</v>
      </c>
      <c r="G154" t="s">
        <v>70</v>
      </c>
      <c r="H154">
        <v>530</v>
      </c>
      <c r="I154" s="2">
        <v>42621</v>
      </c>
      <c r="J154" s="2">
        <v>42629</v>
      </c>
      <c r="K154">
        <v>530</v>
      </c>
    </row>
    <row r="155" spans="1:11" x14ac:dyDescent="0.25">
      <c r="A155" t="str">
        <f>"ZEE1A904FF"</f>
        <v>ZEE1A904FF</v>
      </c>
      <c r="B155" t="str">
        <f t="shared" si="2"/>
        <v>06363391001</v>
      </c>
      <c r="C155" t="s">
        <v>15</v>
      </c>
      <c r="D155" t="s">
        <v>311</v>
      </c>
      <c r="E155" t="s">
        <v>17</v>
      </c>
      <c r="F155" s="1" t="s">
        <v>312</v>
      </c>
      <c r="G155" t="s">
        <v>313</v>
      </c>
      <c r="H155">
        <v>900</v>
      </c>
      <c r="I155" s="2">
        <v>42641</v>
      </c>
      <c r="J155" s="2">
        <v>42642</v>
      </c>
      <c r="K155">
        <v>900</v>
      </c>
    </row>
    <row r="156" spans="1:11" x14ac:dyDescent="0.25">
      <c r="A156" t="str">
        <f>"Z4B1A912E9"</f>
        <v>Z4B1A912E9</v>
      </c>
      <c r="B156" t="str">
        <f t="shared" si="2"/>
        <v>06363391001</v>
      </c>
      <c r="C156" t="s">
        <v>15</v>
      </c>
      <c r="D156" t="s">
        <v>314</v>
      </c>
      <c r="E156" t="s">
        <v>17</v>
      </c>
      <c r="F156" s="1" t="s">
        <v>315</v>
      </c>
      <c r="G156" t="s">
        <v>316</v>
      </c>
      <c r="H156">
        <v>594</v>
      </c>
      <c r="I156" s="2">
        <v>42633</v>
      </c>
      <c r="J156" s="2">
        <v>42998</v>
      </c>
      <c r="K156">
        <v>445.5</v>
      </c>
    </row>
    <row r="157" spans="1:11" x14ac:dyDescent="0.25">
      <c r="A157" t="str">
        <f>"Z851B0E10D"</f>
        <v>Z851B0E10D</v>
      </c>
      <c r="B157" t="str">
        <f t="shared" si="2"/>
        <v>06363391001</v>
      </c>
      <c r="C157" t="s">
        <v>15</v>
      </c>
      <c r="D157" t="s">
        <v>317</v>
      </c>
      <c r="E157" t="s">
        <v>17</v>
      </c>
      <c r="F157" s="1" t="s">
        <v>147</v>
      </c>
      <c r="G157" t="s">
        <v>148</v>
      </c>
      <c r="H157">
        <v>508.6</v>
      </c>
      <c r="I157" s="2">
        <v>42625</v>
      </c>
      <c r="J157" s="2">
        <v>42632</v>
      </c>
      <c r="K157">
        <v>508.6</v>
      </c>
    </row>
    <row r="158" spans="1:11" x14ac:dyDescent="0.25">
      <c r="A158" t="str">
        <f>"Z5C1B116B6"</f>
        <v>Z5C1B116B6</v>
      </c>
      <c r="B158" t="str">
        <f t="shared" si="2"/>
        <v>06363391001</v>
      </c>
      <c r="C158" t="s">
        <v>15</v>
      </c>
      <c r="D158" t="s">
        <v>318</v>
      </c>
      <c r="E158" t="s">
        <v>17</v>
      </c>
      <c r="F158" s="1" t="s">
        <v>319</v>
      </c>
      <c r="G158" t="s">
        <v>320</v>
      </c>
      <c r="H158">
        <v>68.75</v>
      </c>
      <c r="I158" s="2">
        <v>42620</v>
      </c>
      <c r="J158" s="2">
        <v>42620</v>
      </c>
      <c r="K158">
        <v>68.75</v>
      </c>
    </row>
    <row r="159" spans="1:11" x14ac:dyDescent="0.25">
      <c r="A159" t="str">
        <f>"6763155C0D"</f>
        <v>6763155C0D</v>
      </c>
      <c r="B159" t="str">
        <f t="shared" si="2"/>
        <v>06363391001</v>
      </c>
      <c r="C159" t="s">
        <v>15</v>
      </c>
      <c r="D159" t="s">
        <v>321</v>
      </c>
      <c r="E159" t="s">
        <v>33</v>
      </c>
      <c r="F159" s="1" t="s">
        <v>322</v>
      </c>
      <c r="G159" t="s">
        <v>323</v>
      </c>
      <c r="H159">
        <v>49504</v>
      </c>
      <c r="I159" s="2">
        <v>42576</v>
      </c>
      <c r="J159" s="2">
        <v>44400</v>
      </c>
      <c r="K159">
        <v>15566.31</v>
      </c>
    </row>
    <row r="160" spans="1:11" x14ac:dyDescent="0.25">
      <c r="A160" t="str">
        <f>"67075751FF"</f>
        <v>67075751FF</v>
      </c>
      <c r="B160" t="str">
        <f t="shared" si="2"/>
        <v>06363391001</v>
      </c>
      <c r="C160" t="s">
        <v>15</v>
      </c>
      <c r="D160" t="s">
        <v>324</v>
      </c>
      <c r="E160" t="s">
        <v>33</v>
      </c>
      <c r="F160" s="1" t="s">
        <v>322</v>
      </c>
      <c r="G160" t="s">
        <v>323</v>
      </c>
      <c r="H160">
        <v>111384</v>
      </c>
      <c r="I160" s="2">
        <v>42535</v>
      </c>
      <c r="J160" s="2">
        <v>44344</v>
      </c>
      <c r="K160">
        <v>36880.480000000003</v>
      </c>
    </row>
    <row r="161" spans="1:11" x14ac:dyDescent="0.25">
      <c r="A161" t="str">
        <f>"ZF11A163BB"</f>
        <v>ZF11A163BB</v>
      </c>
      <c r="B161" t="str">
        <f t="shared" si="2"/>
        <v>06363391001</v>
      </c>
      <c r="C161" t="s">
        <v>15</v>
      </c>
      <c r="D161" t="s">
        <v>325</v>
      </c>
      <c r="E161" t="s">
        <v>17</v>
      </c>
      <c r="F161" s="1" t="s">
        <v>326</v>
      </c>
      <c r="G161" t="s">
        <v>327</v>
      </c>
      <c r="H161">
        <v>600</v>
      </c>
      <c r="I161" s="2">
        <v>42527</v>
      </c>
      <c r="J161" s="2">
        <v>42529</v>
      </c>
      <c r="K161">
        <v>600</v>
      </c>
    </row>
    <row r="162" spans="1:11" x14ac:dyDescent="0.25">
      <c r="A162" t="str">
        <f>"Z941B97958"</f>
        <v>Z941B97958</v>
      </c>
      <c r="B162" t="str">
        <f t="shared" si="2"/>
        <v>06363391001</v>
      </c>
      <c r="C162" t="s">
        <v>15</v>
      </c>
      <c r="D162" t="s">
        <v>328</v>
      </c>
      <c r="E162" t="s">
        <v>17</v>
      </c>
      <c r="F162" s="1" t="s">
        <v>329</v>
      </c>
      <c r="G162" t="s">
        <v>330</v>
      </c>
      <c r="H162">
        <v>230</v>
      </c>
      <c r="I162" s="2">
        <v>42636</v>
      </c>
      <c r="J162" s="2">
        <v>42657</v>
      </c>
      <c r="K162">
        <v>0</v>
      </c>
    </row>
    <row r="163" spans="1:11" x14ac:dyDescent="0.25">
      <c r="A163" t="str">
        <f>"683040762A"</f>
        <v>683040762A</v>
      </c>
      <c r="B163" t="str">
        <f t="shared" si="2"/>
        <v>06363391001</v>
      </c>
      <c r="C163" t="s">
        <v>15</v>
      </c>
      <c r="D163" t="s">
        <v>331</v>
      </c>
      <c r="E163" t="s">
        <v>33</v>
      </c>
      <c r="F163" s="1" t="s">
        <v>332</v>
      </c>
      <c r="G163" t="s">
        <v>333</v>
      </c>
      <c r="H163">
        <v>350000</v>
      </c>
      <c r="I163" s="2">
        <v>42661</v>
      </c>
      <c r="J163" s="2">
        <v>43398</v>
      </c>
      <c r="K163">
        <v>255377.37</v>
      </c>
    </row>
    <row r="164" spans="1:11" x14ac:dyDescent="0.25">
      <c r="A164" t="str">
        <f>"Z6F1A95A62"</f>
        <v>Z6F1A95A62</v>
      </c>
      <c r="B164" t="str">
        <f t="shared" si="2"/>
        <v>06363391001</v>
      </c>
      <c r="C164" t="s">
        <v>15</v>
      </c>
      <c r="D164" t="s">
        <v>334</v>
      </c>
      <c r="E164" t="s">
        <v>78</v>
      </c>
      <c r="F164" s="1" t="s">
        <v>335</v>
      </c>
      <c r="G164" t="s">
        <v>336</v>
      </c>
      <c r="H164">
        <v>9200</v>
      </c>
      <c r="I164" s="2">
        <v>42559</v>
      </c>
      <c r="J164" s="2">
        <v>42618</v>
      </c>
      <c r="K164">
        <v>9200</v>
      </c>
    </row>
    <row r="165" spans="1:11" x14ac:dyDescent="0.25">
      <c r="A165" t="str">
        <f>"ZF41B47B32"</f>
        <v>ZF41B47B32</v>
      </c>
      <c r="B165" t="str">
        <f t="shared" si="2"/>
        <v>06363391001</v>
      </c>
      <c r="C165" t="s">
        <v>15</v>
      </c>
      <c r="D165" t="s">
        <v>337</v>
      </c>
      <c r="E165" t="s">
        <v>17</v>
      </c>
      <c r="F165" s="1" t="s">
        <v>338</v>
      </c>
      <c r="G165" t="s">
        <v>288</v>
      </c>
      <c r="H165">
        <v>550</v>
      </c>
      <c r="I165" s="2">
        <v>42647</v>
      </c>
      <c r="J165" s="2">
        <v>42651</v>
      </c>
      <c r="K165">
        <v>550</v>
      </c>
    </row>
    <row r="166" spans="1:11" x14ac:dyDescent="0.25">
      <c r="A166" t="str">
        <f>"Z5D1B1A13A"</f>
        <v>Z5D1B1A13A</v>
      </c>
      <c r="B166" t="str">
        <f t="shared" si="2"/>
        <v>06363391001</v>
      </c>
      <c r="C166" t="s">
        <v>15</v>
      </c>
      <c r="D166" t="s">
        <v>339</v>
      </c>
      <c r="E166" t="s">
        <v>78</v>
      </c>
      <c r="F166" s="1" t="s">
        <v>340</v>
      </c>
      <c r="G166" t="s">
        <v>341</v>
      </c>
      <c r="H166">
        <v>2500</v>
      </c>
      <c r="I166" s="2">
        <v>42639</v>
      </c>
      <c r="J166" s="2">
        <v>42650</v>
      </c>
      <c r="K166">
        <v>2500</v>
      </c>
    </row>
    <row r="167" spans="1:11" x14ac:dyDescent="0.25">
      <c r="A167" t="str">
        <f>"ZD21B2EFBA"</f>
        <v>ZD21B2EFBA</v>
      </c>
      <c r="B167" t="str">
        <f t="shared" si="2"/>
        <v>06363391001</v>
      </c>
      <c r="C167" t="s">
        <v>15</v>
      </c>
      <c r="D167" t="s">
        <v>342</v>
      </c>
      <c r="E167" t="s">
        <v>78</v>
      </c>
      <c r="F167" s="1" t="s">
        <v>343</v>
      </c>
      <c r="G167" t="s">
        <v>344</v>
      </c>
      <c r="H167">
        <v>2900</v>
      </c>
      <c r="I167" s="2">
        <v>42646</v>
      </c>
      <c r="J167" s="2">
        <v>42649</v>
      </c>
      <c r="K167">
        <v>2900</v>
      </c>
    </row>
    <row r="168" spans="1:11" x14ac:dyDescent="0.25">
      <c r="A168" t="str">
        <f>"ZC91B9693C"</f>
        <v>ZC91B9693C</v>
      </c>
      <c r="B168" t="str">
        <f t="shared" si="2"/>
        <v>06363391001</v>
      </c>
      <c r="C168" t="s">
        <v>15</v>
      </c>
      <c r="D168" t="s">
        <v>345</v>
      </c>
      <c r="E168" t="s">
        <v>17</v>
      </c>
      <c r="F168" s="1" t="s">
        <v>346</v>
      </c>
      <c r="G168" t="s">
        <v>347</v>
      </c>
      <c r="H168">
        <v>160</v>
      </c>
      <c r="I168" s="2">
        <v>42643</v>
      </c>
      <c r="J168" s="2">
        <v>42643</v>
      </c>
      <c r="K168">
        <v>160</v>
      </c>
    </row>
    <row r="169" spans="1:11" x14ac:dyDescent="0.25">
      <c r="A169" t="str">
        <f>"Z711B7C081"</f>
        <v>Z711B7C081</v>
      </c>
      <c r="B169" t="str">
        <f t="shared" si="2"/>
        <v>06363391001</v>
      </c>
      <c r="C169" t="s">
        <v>15</v>
      </c>
      <c r="D169" t="s">
        <v>348</v>
      </c>
      <c r="E169" t="s">
        <v>17</v>
      </c>
      <c r="F169" s="1" t="s">
        <v>349</v>
      </c>
      <c r="G169" t="s">
        <v>350</v>
      </c>
      <c r="H169">
        <v>500</v>
      </c>
      <c r="I169" s="2">
        <v>42655</v>
      </c>
      <c r="J169" s="2">
        <v>42725</v>
      </c>
      <c r="K169">
        <v>500</v>
      </c>
    </row>
    <row r="170" spans="1:11" x14ac:dyDescent="0.25">
      <c r="A170" t="str">
        <f>"ZCA1B7CEB0"</f>
        <v>ZCA1B7CEB0</v>
      </c>
      <c r="B170" t="str">
        <f t="shared" si="2"/>
        <v>06363391001</v>
      </c>
      <c r="C170" t="s">
        <v>15</v>
      </c>
      <c r="D170" t="s">
        <v>351</v>
      </c>
      <c r="E170" t="s">
        <v>17</v>
      </c>
      <c r="F170" s="1" t="s">
        <v>103</v>
      </c>
      <c r="G170" t="s">
        <v>104</v>
      </c>
      <c r="H170">
        <v>450</v>
      </c>
      <c r="I170" s="2">
        <v>42671</v>
      </c>
      <c r="J170" s="2">
        <v>42676</v>
      </c>
      <c r="K170">
        <v>450</v>
      </c>
    </row>
    <row r="171" spans="1:11" x14ac:dyDescent="0.25">
      <c r="A171" t="str">
        <f>"Z571A68731"</f>
        <v>Z571A68731</v>
      </c>
      <c r="B171" t="str">
        <f t="shared" si="2"/>
        <v>06363391001</v>
      </c>
      <c r="C171" t="s">
        <v>15</v>
      </c>
      <c r="D171" t="s">
        <v>352</v>
      </c>
      <c r="E171" t="s">
        <v>78</v>
      </c>
      <c r="F171" s="1" t="s">
        <v>353</v>
      </c>
      <c r="G171" t="s">
        <v>294</v>
      </c>
      <c r="H171">
        <v>1650</v>
      </c>
      <c r="I171" s="2">
        <v>42545</v>
      </c>
      <c r="K171">
        <v>1650</v>
      </c>
    </row>
    <row r="172" spans="1:11" x14ac:dyDescent="0.25">
      <c r="A172" t="str">
        <f>"ZE71BF6CD0"</f>
        <v>ZE71BF6CD0</v>
      </c>
      <c r="B172" t="str">
        <f t="shared" si="2"/>
        <v>06363391001</v>
      </c>
      <c r="C172" t="s">
        <v>15</v>
      </c>
      <c r="D172" t="s">
        <v>354</v>
      </c>
      <c r="E172" t="s">
        <v>17</v>
      </c>
      <c r="F172" s="1" t="s">
        <v>355</v>
      </c>
      <c r="G172" t="s">
        <v>356</v>
      </c>
      <c r="H172">
        <v>2339.5500000000002</v>
      </c>
      <c r="I172" s="2">
        <v>42709</v>
      </c>
      <c r="J172" s="2">
        <v>42709</v>
      </c>
      <c r="K172">
        <v>2339.5500000000002</v>
      </c>
    </row>
    <row r="173" spans="1:11" x14ac:dyDescent="0.25">
      <c r="A173" t="str">
        <f>"ZEB1B5FD09"</f>
        <v>ZEB1B5FD09</v>
      </c>
      <c r="B173" t="str">
        <f t="shared" si="2"/>
        <v>06363391001</v>
      </c>
      <c r="C173" t="s">
        <v>15</v>
      </c>
      <c r="D173" t="s">
        <v>357</v>
      </c>
      <c r="E173" t="s">
        <v>78</v>
      </c>
      <c r="F173" s="1" t="s">
        <v>358</v>
      </c>
      <c r="G173" t="s">
        <v>359</v>
      </c>
      <c r="H173">
        <v>1569.62</v>
      </c>
      <c r="I173" s="2">
        <v>42669</v>
      </c>
      <c r="J173" s="2">
        <v>42670</v>
      </c>
      <c r="K173">
        <v>1569.62</v>
      </c>
    </row>
    <row r="174" spans="1:11" x14ac:dyDescent="0.25">
      <c r="A174" t="str">
        <f>"ZEF1BDDFEB"</f>
        <v>ZEF1BDDFEB</v>
      </c>
      <c r="B174" t="str">
        <f t="shared" si="2"/>
        <v>06363391001</v>
      </c>
      <c r="C174" t="s">
        <v>15</v>
      </c>
      <c r="D174" t="s">
        <v>360</v>
      </c>
      <c r="E174" t="s">
        <v>17</v>
      </c>
      <c r="F174" s="1" t="s">
        <v>275</v>
      </c>
      <c r="G174" t="s">
        <v>276</v>
      </c>
      <c r="H174">
        <v>1105</v>
      </c>
      <c r="I174" s="2">
        <v>42683</v>
      </c>
      <c r="J174" s="2">
        <v>42683</v>
      </c>
      <c r="K174">
        <v>1105</v>
      </c>
    </row>
    <row r="175" spans="1:11" x14ac:dyDescent="0.25">
      <c r="A175" t="str">
        <f>"ZCC1B4F6BD"</f>
        <v>ZCC1B4F6BD</v>
      </c>
      <c r="B175" t="str">
        <f t="shared" si="2"/>
        <v>06363391001</v>
      </c>
      <c r="C175" t="s">
        <v>15</v>
      </c>
      <c r="D175" t="s">
        <v>361</v>
      </c>
      <c r="E175" t="s">
        <v>17</v>
      </c>
      <c r="F175" s="1" t="s">
        <v>97</v>
      </c>
      <c r="G175" t="s">
        <v>98</v>
      </c>
      <c r="H175">
        <v>469.81</v>
      </c>
      <c r="I175" s="2">
        <v>42643</v>
      </c>
      <c r="J175" s="2">
        <v>42647</v>
      </c>
      <c r="K175">
        <v>469.81</v>
      </c>
    </row>
    <row r="176" spans="1:11" x14ac:dyDescent="0.25">
      <c r="A176" t="str">
        <f>"Z491B7D032"</f>
        <v>Z491B7D032</v>
      </c>
      <c r="B176" t="str">
        <f t="shared" si="2"/>
        <v>06363391001</v>
      </c>
      <c r="C176" t="s">
        <v>15</v>
      </c>
      <c r="D176" t="s">
        <v>362</v>
      </c>
      <c r="E176" t="s">
        <v>17</v>
      </c>
      <c r="F176" s="1" t="s">
        <v>363</v>
      </c>
      <c r="G176" t="s">
        <v>364</v>
      </c>
      <c r="H176">
        <v>1600</v>
      </c>
      <c r="I176" s="2">
        <v>42670</v>
      </c>
      <c r="J176" s="2">
        <v>42674</v>
      </c>
      <c r="K176">
        <v>1600</v>
      </c>
    </row>
    <row r="177" spans="1:11" x14ac:dyDescent="0.25">
      <c r="A177" t="str">
        <f>"ZEF1B7CDE0"</f>
        <v>ZEF1B7CDE0</v>
      </c>
      <c r="B177" t="str">
        <f t="shared" si="2"/>
        <v>06363391001</v>
      </c>
      <c r="C177" t="s">
        <v>15</v>
      </c>
      <c r="D177" t="s">
        <v>365</v>
      </c>
      <c r="E177" t="s">
        <v>17</v>
      </c>
      <c r="F177" s="1" t="s">
        <v>56</v>
      </c>
      <c r="G177" t="s">
        <v>57</v>
      </c>
      <c r="H177">
        <v>266.88</v>
      </c>
      <c r="I177" s="2">
        <v>42676</v>
      </c>
      <c r="J177" s="2">
        <v>42682</v>
      </c>
      <c r="K177">
        <v>266.88</v>
      </c>
    </row>
    <row r="178" spans="1:11" x14ac:dyDescent="0.25">
      <c r="A178" t="str">
        <f>"ZD91A685F4"</f>
        <v>ZD91A685F4</v>
      </c>
      <c r="B178" t="str">
        <f t="shared" si="2"/>
        <v>06363391001</v>
      </c>
      <c r="C178" t="s">
        <v>15</v>
      </c>
      <c r="D178" t="s">
        <v>366</v>
      </c>
      <c r="E178" t="s">
        <v>78</v>
      </c>
      <c r="F178" s="1" t="s">
        <v>367</v>
      </c>
      <c r="G178" t="s">
        <v>368</v>
      </c>
      <c r="H178">
        <v>6752.1</v>
      </c>
      <c r="I178" s="2">
        <v>42555</v>
      </c>
      <c r="J178" s="2">
        <v>42583</v>
      </c>
      <c r="K178">
        <v>6752.1</v>
      </c>
    </row>
    <row r="179" spans="1:11" x14ac:dyDescent="0.25">
      <c r="A179" t="str">
        <f>"Z151B17A36"</f>
        <v>Z151B17A36</v>
      </c>
      <c r="B179" t="str">
        <f t="shared" si="2"/>
        <v>06363391001</v>
      </c>
      <c r="C179" t="s">
        <v>15</v>
      </c>
      <c r="D179" t="s">
        <v>369</v>
      </c>
      <c r="E179" t="s">
        <v>78</v>
      </c>
      <c r="F179" s="1" t="s">
        <v>370</v>
      </c>
      <c r="G179" t="s">
        <v>371</v>
      </c>
      <c r="H179">
        <v>4900</v>
      </c>
      <c r="I179" s="2">
        <v>42625</v>
      </c>
      <c r="J179" s="2">
        <v>42647</v>
      </c>
      <c r="K179">
        <v>4900</v>
      </c>
    </row>
    <row r="180" spans="1:11" x14ac:dyDescent="0.25">
      <c r="A180" t="str">
        <f>"ZFA1B476EE"</f>
        <v>ZFA1B476EE</v>
      </c>
      <c r="B180" t="str">
        <f t="shared" si="2"/>
        <v>06363391001</v>
      </c>
      <c r="C180" t="s">
        <v>15</v>
      </c>
      <c r="D180" t="s">
        <v>372</v>
      </c>
      <c r="E180" t="s">
        <v>17</v>
      </c>
      <c r="F180" s="1" t="s">
        <v>24</v>
      </c>
      <c r="G180" t="s">
        <v>25</v>
      </c>
      <c r="H180">
        <v>750</v>
      </c>
      <c r="I180" s="2">
        <v>42646</v>
      </c>
      <c r="J180" s="2">
        <v>42654</v>
      </c>
      <c r="K180">
        <v>750</v>
      </c>
    </row>
    <row r="181" spans="1:11" x14ac:dyDescent="0.25">
      <c r="A181" t="str">
        <f>"Z9919630A7"</f>
        <v>Z9919630A7</v>
      </c>
      <c r="B181" t="str">
        <f t="shared" si="2"/>
        <v>06363391001</v>
      </c>
      <c r="C181" t="s">
        <v>15</v>
      </c>
      <c r="D181" t="s">
        <v>373</v>
      </c>
      <c r="E181" t="s">
        <v>78</v>
      </c>
      <c r="F181" s="1" t="s">
        <v>374</v>
      </c>
      <c r="G181" t="s">
        <v>375</v>
      </c>
      <c r="H181">
        <v>928.31</v>
      </c>
      <c r="I181" s="2">
        <v>42653</v>
      </c>
      <c r="J181" s="2">
        <v>42656</v>
      </c>
      <c r="K181">
        <v>928.3</v>
      </c>
    </row>
    <row r="182" spans="1:11" x14ac:dyDescent="0.25">
      <c r="A182" t="str">
        <f>"Z5C1B70866"</f>
        <v>Z5C1B70866</v>
      </c>
      <c r="B182" t="str">
        <f t="shared" si="2"/>
        <v>06363391001</v>
      </c>
      <c r="C182" t="s">
        <v>15</v>
      </c>
      <c r="D182" t="s">
        <v>376</v>
      </c>
      <c r="E182" t="s">
        <v>78</v>
      </c>
      <c r="F182" s="1" t="s">
        <v>377</v>
      </c>
      <c r="G182" t="s">
        <v>378</v>
      </c>
      <c r="H182">
        <v>2468</v>
      </c>
      <c r="I182" s="2">
        <v>42677</v>
      </c>
      <c r="J182" s="2">
        <v>42689</v>
      </c>
      <c r="K182">
        <v>2468</v>
      </c>
    </row>
    <row r="183" spans="1:11" x14ac:dyDescent="0.25">
      <c r="A183" t="str">
        <f>"ZD71BA8F3A"</f>
        <v>ZD71BA8F3A</v>
      </c>
      <c r="B183" t="str">
        <f t="shared" si="2"/>
        <v>06363391001</v>
      </c>
      <c r="C183" t="s">
        <v>15</v>
      </c>
      <c r="D183" t="s">
        <v>379</v>
      </c>
      <c r="E183" t="s">
        <v>17</v>
      </c>
      <c r="F183" s="1" t="s">
        <v>305</v>
      </c>
      <c r="G183" t="s">
        <v>151</v>
      </c>
      <c r="H183">
        <v>430.8</v>
      </c>
      <c r="I183" s="2">
        <v>42681</v>
      </c>
      <c r="J183" s="2">
        <v>42691</v>
      </c>
      <c r="K183">
        <v>430.8</v>
      </c>
    </row>
    <row r="184" spans="1:11" x14ac:dyDescent="0.25">
      <c r="A184" t="str">
        <f>"ZB11B0D65C"</f>
        <v>ZB11B0D65C</v>
      </c>
      <c r="B184" t="str">
        <f t="shared" si="2"/>
        <v>06363391001</v>
      </c>
      <c r="C184" t="s">
        <v>15</v>
      </c>
      <c r="D184" t="s">
        <v>380</v>
      </c>
      <c r="E184" t="s">
        <v>17</v>
      </c>
      <c r="F184" s="1" t="s">
        <v>27</v>
      </c>
      <c r="G184" t="s">
        <v>28</v>
      </c>
      <c r="H184">
        <v>700</v>
      </c>
      <c r="I184" s="2">
        <v>42625</v>
      </c>
      <c r="J184" s="2">
        <v>42629</v>
      </c>
      <c r="K184">
        <v>700</v>
      </c>
    </row>
    <row r="185" spans="1:11" x14ac:dyDescent="0.25">
      <c r="A185" t="str">
        <f>"ZC01B7C61C"</f>
        <v>ZC01B7C61C</v>
      </c>
      <c r="B185" t="str">
        <f t="shared" si="2"/>
        <v>06363391001</v>
      </c>
      <c r="C185" t="s">
        <v>15</v>
      </c>
      <c r="D185" t="s">
        <v>381</v>
      </c>
      <c r="E185" t="s">
        <v>17</v>
      </c>
      <c r="F185" s="1" t="s">
        <v>27</v>
      </c>
      <c r="G185" t="s">
        <v>28</v>
      </c>
      <c r="H185">
        <v>310</v>
      </c>
      <c r="I185" s="2">
        <v>42688</v>
      </c>
      <c r="J185" s="2">
        <v>42690</v>
      </c>
      <c r="K185">
        <v>310</v>
      </c>
    </row>
    <row r="186" spans="1:11" x14ac:dyDescent="0.25">
      <c r="A186" t="str">
        <f>"Z071B32FA6"</f>
        <v>Z071B32FA6</v>
      </c>
      <c r="B186" t="str">
        <f t="shared" si="2"/>
        <v>06363391001</v>
      </c>
      <c r="C186" t="s">
        <v>15</v>
      </c>
      <c r="D186" t="s">
        <v>382</v>
      </c>
      <c r="E186" t="s">
        <v>78</v>
      </c>
      <c r="F186" s="1" t="s">
        <v>383</v>
      </c>
      <c r="G186" t="s">
        <v>384</v>
      </c>
      <c r="H186">
        <v>1560</v>
      </c>
      <c r="I186" s="2">
        <v>42660</v>
      </c>
      <c r="J186" s="2">
        <v>42662</v>
      </c>
      <c r="K186">
        <v>1560</v>
      </c>
    </row>
    <row r="187" spans="1:11" x14ac:dyDescent="0.25">
      <c r="A187" t="str">
        <f>"Z781A13950"</f>
        <v>Z781A13950</v>
      </c>
      <c r="B187" t="str">
        <f t="shared" si="2"/>
        <v>06363391001</v>
      </c>
      <c r="C187" t="s">
        <v>15</v>
      </c>
      <c r="D187" t="s">
        <v>385</v>
      </c>
      <c r="E187" t="s">
        <v>17</v>
      </c>
      <c r="F187" s="1" t="s">
        <v>386</v>
      </c>
      <c r="G187" t="s">
        <v>387</v>
      </c>
      <c r="H187">
        <v>24109.119999999999</v>
      </c>
      <c r="I187" s="2">
        <v>42626</v>
      </c>
      <c r="J187" s="2">
        <v>42692</v>
      </c>
      <c r="K187">
        <v>24109.06</v>
      </c>
    </row>
    <row r="188" spans="1:11" x14ac:dyDescent="0.25">
      <c r="A188" t="str">
        <f>"ZD91C2C002"</f>
        <v>ZD91C2C002</v>
      </c>
      <c r="B188" t="str">
        <f t="shared" si="2"/>
        <v>06363391001</v>
      </c>
      <c r="C188" t="s">
        <v>15</v>
      </c>
      <c r="D188" t="s">
        <v>388</v>
      </c>
      <c r="E188" t="s">
        <v>17</v>
      </c>
      <c r="F188" s="1" t="s">
        <v>50</v>
      </c>
      <c r="G188" t="s">
        <v>51</v>
      </c>
      <c r="H188">
        <v>560</v>
      </c>
      <c r="I188" s="2">
        <v>42705</v>
      </c>
      <c r="J188" s="2">
        <v>42710</v>
      </c>
      <c r="K188">
        <v>560</v>
      </c>
    </row>
    <row r="189" spans="1:11" x14ac:dyDescent="0.25">
      <c r="A189" t="str">
        <f>"Z8A1B2C1D9"</f>
        <v>Z8A1B2C1D9</v>
      </c>
      <c r="B189" t="str">
        <f t="shared" si="2"/>
        <v>06363391001</v>
      </c>
      <c r="C189" t="s">
        <v>15</v>
      </c>
      <c r="D189" t="s">
        <v>389</v>
      </c>
      <c r="E189" t="s">
        <v>17</v>
      </c>
      <c r="F189" s="1" t="s">
        <v>390</v>
      </c>
      <c r="G189" t="s">
        <v>391</v>
      </c>
      <c r="H189">
        <v>430</v>
      </c>
      <c r="I189" s="2">
        <v>42646</v>
      </c>
      <c r="J189" s="2">
        <v>42650</v>
      </c>
      <c r="K189">
        <v>430</v>
      </c>
    </row>
    <row r="190" spans="1:11" x14ac:dyDescent="0.25">
      <c r="A190" t="str">
        <f>"Z491BE172F"</f>
        <v>Z491BE172F</v>
      </c>
      <c r="B190" t="str">
        <f t="shared" si="2"/>
        <v>06363391001</v>
      </c>
      <c r="C190" t="s">
        <v>15</v>
      </c>
      <c r="D190" t="s">
        <v>392</v>
      </c>
      <c r="E190" t="s">
        <v>17</v>
      </c>
      <c r="F190" s="1" t="s">
        <v>216</v>
      </c>
      <c r="G190" t="s">
        <v>217</v>
      </c>
      <c r="H190">
        <v>953</v>
      </c>
      <c r="I190" s="2">
        <v>42688</v>
      </c>
      <c r="J190" s="2">
        <v>42692</v>
      </c>
      <c r="K190">
        <v>953</v>
      </c>
    </row>
    <row r="191" spans="1:11" x14ac:dyDescent="0.25">
      <c r="A191" t="str">
        <f>"ZF11C1DB2A"</f>
        <v>ZF11C1DB2A</v>
      </c>
      <c r="B191" t="str">
        <f t="shared" si="2"/>
        <v>06363391001</v>
      </c>
      <c r="C191" t="s">
        <v>15</v>
      </c>
      <c r="D191" t="s">
        <v>393</v>
      </c>
      <c r="E191" t="s">
        <v>78</v>
      </c>
      <c r="F191" s="1" t="s">
        <v>394</v>
      </c>
      <c r="G191" t="s">
        <v>395</v>
      </c>
      <c r="H191">
        <v>991.2</v>
      </c>
      <c r="I191" s="2">
        <v>42698</v>
      </c>
      <c r="J191" s="2">
        <v>42698</v>
      </c>
      <c r="K191">
        <v>991.2</v>
      </c>
    </row>
    <row r="192" spans="1:11" x14ac:dyDescent="0.25">
      <c r="A192" t="str">
        <f>"Z161C3B09C"</f>
        <v>Z161C3B09C</v>
      </c>
      <c r="B192" t="str">
        <f t="shared" si="2"/>
        <v>06363391001</v>
      </c>
      <c r="C192" t="s">
        <v>15</v>
      </c>
      <c r="D192" t="s">
        <v>52</v>
      </c>
      <c r="E192" t="s">
        <v>17</v>
      </c>
      <c r="F192" s="1" t="s">
        <v>53</v>
      </c>
      <c r="G192" t="s">
        <v>54</v>
      </c>
      <c r="H192">
        <v>340.18</v>
      </c>
      <c r="I192" s="2">
        <v>42711</v>
      </c>
      <c r="J192" s="2">
        <v>42712</v>
      </c>
      <c r="K192">
        <v>340.18</v>
      </c>
    </row>
    <row r="193" spans="1:11" x14ac:dyDescent="0.25">
      <c r="A193" t="str">
        <f>"Z091C68B7A"</f>
        <v>Z091C68B7A</v>
      </c>
      <c r="B193" t="str">
        <f t="shared" si="2"/>
        <v>06363391001</v>
      </c>
      <c r="C193" t="s">
        <v>15</v>
      </c>
      <c r="D193" t="s">
        <v>396</v>
      </c>
      <c r="E193" t="s">
        <v>17</v>
      </c>
      <c r="F193" s="1" t="s">
        <v>397</v>
      </c>
      <c r="G193" t="s">
        <v>398</v>
      </c>
      <c r="H193">
        <v>1350</v>
      </c>
      <c r="I193" s="2">
        <v>42718</v>
      </c>
      <c r="J193" s="2">
        <v>42718</v>
      </c>
      <c r="K193">
        <v>1350</v>
      </c>
    </row>
    <row r="194" spans="1:11" x14ac:dyDescent="0.25">
      <c r="A194" t="str">
        <f>"ZE31C68D5E"</f>
        <v>ZE31C68D5E</v>
      </c>
      <c r="B194" t="str">
        <f t="shared" si="2"/>
        <v>06363391001</v>
      </c>
      <c r="C194" t="s">
        <v>15</v>
      </c>
      <c r="D194" t="s">
        <v>399</v>
      </c>
      <c r="E194" t="s">
        <v>17</v>
      </c>
      <c r="F194" s="1" t="s">
        <v>275</v>
      </c>
      <c r="G194" t="s">
        <v>276</v>
      </c>
      <c r="H194">
        <v>1105</v>
      </c>
      <c r="I194" s="2">
        <v>42718</v>
      </c>
      <c r="J194" s="2">
        <v>42718</v>
      </c>
      <c r="K194">
        <v>0</v>
      </c>
    </row>
    <row r="195" spans="1:11" x14ac:dyDescent="0.25">
      <c r="A195" t="str">
        <f>"Z6A1C80A83"</f>
        <v>Z6A1C80A83</v>
      </c>
      <c r="B195" t="str">
        <f t="shared" ref="B195:B258" si="3">"06363391001"</f>
        <v>06363391001</v>
      </c>
      <c r="C195" t="s">
        <v>15</v>
      </c>
      <c r="D195" t="s">
        <v>400</v>
      </c>
      <c r="E195" t="s">
        <v>17</v>
      </c>
      <c r="F195" s="1" t="s">
        <v>103</v>
      </c>
      <c r="G195" t="s">
        <v>104</v>
      </c>
      <c r="H195">
        <v>1145</v>
      </c>
      <c r="I195" s="2">
        <v>42723</v>
      </c>
      <c r="J195" s="2">
        <v>42726</v>
      </c>
      <c r="K195">
        <v>1145</v>
      </c>
    </row>
    <row r="196" spans="1:11" x14ac:dyDescent="0.25">
      <c r="A196" t="str">
        <f>"Z5F1C65729"</f>
        <v>Z5F1C65729</v>
      </c>
      <c r="B196" t="str">
        <f t="shared" si="3"/>
        <v>06363391001</v>
      </c>
      <c r="C196" t="s">
        <v>15</v>
      </c>
      <c r="D196" t="s">
        <v>401</v>
      </c>
      <c r="E196" t="s">
        <v>17</v>
      </c>
      <c r="F196" s="1" t="s">
        <v>402</v>
      </c>
      <c r="G196" t="s">
        <v>403</v>
      </c>
      <c r="H196">
        <v>210</v>
      </c>
      <c r="I196" s="2">
        <v>42716</v>
      </c>
      <c r="J196" s="2">
        <v>42719</v>
      </c>
      <c r="K196">
        <v>210</v>
      </c>
    </row>
    <row r="197" spans="1:11" x14ac:dyDescent="0.25">
      <c r="A197" t="str">
        <f>"Z371BE1A2D"</f>
        <v>Z371BE1A2D</v>
      </c>
      <c r="B197" t="str">
        <f t="shared" si="3"/>
        <v>06363391001</v>
      </c>
      <c r="C197" t="s">
        <v>15</v>
      </c>
      <c r="D197" t="s">
        <v>404</v>
      </c>
      <c r="E197" t="s">
        <v>17</v>
      </c>
      <c r="F197" s="1" t="s">
        <v>27</v>
      </c>
      <c r="G197" t="s">
        <v>28</v>
      </c>
      <c r="H197">
        <v>700</v>
      </c>
      <c r="I197" s="2">
        <v>42705</v>
      </c>
      <c r="J197" s="2">
        <v>42712</v>
      </c>
      <c r="K197">
        <v>700</v>
      </c>
    </row>
    <row r="198" spans="1:11" x14ac:dyDescent="0.25">
      <c r="A198" t="str">
        <f>"ZC51C2ACE4"</f>
        <v>ZC51C2ACE4</v>
      </c>
      <c r="B198" t="str">
        <f t="shared" si="3"/>
        <v>06363391001</v>
      </c>
      <c r="C198" t="s">
        <v>15</v>
      </c>
      <c r="D198" t="s">
        <v>405</v>
      </c>
      <c r="E198" t="s">
        <v>17</v>
      </c>
      <c r="F198" s="1" t="s">
        <v>134</v>
      </c>
      <c r="G198" t="s">
        <v>135</v>
      </c>
      <c r="H198">
        <v>150</v>
      </c>
      <c r="I198" s="2">
        <v>42727</v>
      </c>
      <c r="J198" s="2">
        <v>42727</v>
      </c>
      <c r="K198">
        <v>150</v>
      </c>
    </row>
    <row r="199" spans="1:11" x14ac:dyDescent="0.25">
      <c r="A199" t="str">
        <f>"ZED1A60DD8"</f>
        <v>ZED1A60DD8</v>
      </c>
      <c r="B199" t="str">
        <f t="shared" si="3"/>
        <v>06363391001</v>
      </c>
      <c r="C199" t="s">
        <v>15</v>
      </c>
      <c r="D199" t="s">
        <v>406</v>
      </c>
      <c r="E199" t="s">
        <v>17</v>
      </c>
      <c r="F199" s="1" t="s">
        <v>44</v>
      </c>
      <c r="G199" t="s">
        <v>45</v>
      </c>
      <c r="H199">
        <v>275</v>
      </c>
      <c r="I199" s="2">
        <v>42550</v>
      </c>
      <c r="J199" s="2">
        <v>42550</v>
      </c>
      <c r="K199">
        <v>275</v>
      </c>
    </row>
    <row r="200" spans="1:11" x14ac:dyDescent="0.25">
      <c r="A200" t="str">
        <f>"Z171A684A6"</f>
        <v>Z171A684A6</v>
      </c>
      <c r="B200" t="str">
        <f t="shared" si="3"/>
        <v>06363391001</v>
      </c>
      <c r="C200" t="s">
        <v>15</v>
      </c>
      <c r="D200" t="s">
        <v>407</v>
      </c>
      <c r="E200" t="s">
        <v>78</v>
      </c>
      <c r="F200" s="1" t="s">
        <v>408</v>
      </c>
      <c r="G200" t="s">
        <v>409</v>
      </c>
      <c r="H200">
        <v>2931</v>
      </c>
      <c r="I200" s="2">
        <v>42544</v>
      </c>
      <c r="J200" s="2">
        <v>42569</v>
      </c>
      <c r="K200">
        <v>2931</v>
      </c>
    </row>
    <row r="201" spans="1:11" x14ac:dyDescent="0.25">
      <c r="A201" t="str">
        <f>"ZD51A818D4"</f>
        <v>ZD51A818D4</v>
      </c>
      <c r="B201" t="str">
        <f t="shared" si="3"/>
        <v>06363391001</v>
      </c>
      <c r="C201" t="s">
        <v>15</v>
      </c>
      <c r="D201" t="s">
        <v>410</v>
      </c>
      <c r="E201" t="s">
        <v>17</v>
      </c>
      <c r="F201" s="1" t="s">
        <v>53</v>
      </c>
      <c r="G201" t="s">
        <v>54</v>
      </c>
      <c r="H201">
        <v>770</v>
      </c>
      <c r="I201" s="2">
        <v>42578</v>
      </c>
      <c r="J201" s="2">
        <v>42578</v>
      </c>
      <c r="K201">
        <v>770</v>
      </c>
    </row>
    <row r="202" spans="1:11" x14ac:dyDescent="0.25">
      <c r="A202" t="str">
        <f>"ZBC1A8A333"</f>
        <v>ZBC1A8A333</v>
      </c>
      <c r="B202" t="str">
        <f t="shared" si="3"/>
        <v>06363391001</v>
      </c>
      <c r="C202" t="s">
        <v>15</v>
      </c>
      <c r="D202" t="s">
        <v>411</v>
      </c>
      <c r="E202" t="s">
        <v>17</v>
      </c>
      <c r="F202" s="1" t="s">
        <v>412</v>
      </c>
      <c r="G202" t="s">
        <v>413</v>
      </c>
      <c r="H202">
        <v>950.04</v>
      </c>
      <c r="I202" s="2">
        <v>42562</v>
      </c>
      <c r="J202" s="2">
        <v>42566</v>
      </c>
      <c r="K202">
        <v>950.04</v>
      </c>
    </row>
    <row r="203" spans="1:11" x14ac:dyDescent="0.25">
      <c r="A203" t="str">
        <f>"Z691A84E14"</f>
        <v>Z691A84E14</v>
      </c>
      <c r="B203" t="str">
        <f t="shared" si="3"/>
        <v>06363391001</v>
      </c>
      <c r="C203" t="s">
        <v>15</v>
      </c>
      <c r="D203" t="s">
        <v>414</v>
      </c>
      <c r="E203" t="s">
        <v>17</v>
      </c>
      <c r="F203" s="1" t="s">
        <v>157</v>
      </c>
      <c r="G203" t="s">
        <v>158</v>
      </c>
      <c r="H203">
        <v>169</v>
      </c>
      <c r="I203" s="2">
        <v>42558</v>
      </c>
      <c r="J203" s="2">
        <v>42558</v>
      </c>
      <c r="K203">
        <v>169</v>
      </c>
    </row>
    <row r="204" spans="1:11" x14ac:dyDescent="0.25">
      <c r="A204" t="str">
        <f>"ZDE18961EF"</f>
        <v>ZDE18961EF</v>
      </c>
      <c r="B204" t="str">
        <f t="shared" si="3"/>
        <v>06363391001</v>
      </c>
      <c r="C204" t="s">
        <v>15</v>
      </c>
      <c r="D204" t="s">
        <v>415</v>
      </c>
      <c r="E204" t="s">
        <v>17</v>
      </c>
      <c r="F204" s="1" t="s">
        <v>416</v>
      </c>
      <c r="G204" t="s">
        <v>417</v>
      </c>
      <c r="H204">
        <v>348</v>
      </c>
      <c r="I204" s="2">
        <v>42426</v>
      </c>
      <c r="J204" s="2">
        <v>42429</v>
      </c>
      <c r="K204">
        <v>348</v>
      </c>
    </row>
    <row r="205" spans="1:11" x14ac:dyDescent="0.25">
      <c r="A205" t="str">
        <f>"Z73192C799"</f>
        <v>Z73192C799</v>
      </c>
      <c r="B205" t="str">
        <f t="shared" si="3"/>
        <v>06363391001</v>
      </c>
      <c r="C205" t="s">
        <v>15</v>
      </c>
      <c r="D205" t="s">
        <v>418</v>
      </c>
      <c r="E205" t="s">
        <v>17</v>
      </c>
      <c r="F205" s="1" t="s">
        <v>110</v>
      </c>
      <c r="G205" t="s">
        <v>111</v>
      </c>
      <c r="H205">
        <v>1000</v>
      </c>
      <c r="I205" s="2">
        <v>42464</v>
      </c>
      <c r="J205" s="2">
        <v>42471</v>
      </c>
      <c r="K205">
        <v>1000</v>
      </c>
    </row>
    <row r="206" spans="1:11" x14ac:dyDescent="0.25">
      <c r="A206" t="str">
        <f>"Z4F1A16626"</f>
        <v>Z4F1A16626</v>
      </c>
      <c r="B206" t="str">
        <f t="shared" si="3"/>
        <v>06363391001</v>
      </c>
      <c r="C206" t="s">
        <v>15</v>
      </c>
      <c r="D206" t="s">
        <v>419</v>
      </c>
      <c r="E206" t="s">
        <v>17</v>
      </c>
      <c r="F206" s="1" t="s">
        <v>420</v>
      </c>
      <c r="G206" t="s">
        <v>240</v>
      </c>
      <c r="H206">
        <v>231.5</v>
      </c>
      <c r="I206" s="2">
        <v>42528</v>
      </c>
      <c r="J206" s="2">
        <v>42535</v>
      </c>
      <c r="K206">
        <v>231.5</v>
      </c>
    </row>
    <row r="207" spans="1:11" x14ac:dyDescent="0.25">
      <c r="A207" t="str">
        <f>"Z711A701E5"</f>
        <v>Z711A701E5</v>
      </c>
      <c r="B207" t="str">
        <f t="shared" si="3"/>
        <v>06363391001</v>
      </c>
      <c r="C207" t="s">
        <v>15</v>
      </c>
      <c r="D207" t="s">
        <v>421</v>
      </c>
      <c r="E207" t="s">
        <v>17</v>
      </c>
      <c r="F207" s="1" t="s">
        <v>134</v>
      </c>
      <c r="G207" t="s">
        <v>135</v>
      </c>
      <c r="H207">
        <v>580</v>
      </c>
      <c r="I207" s="2">
        <v>42552</v>
      </c>
      <c r="J207" s="2">
        <v>42552</v>
      </c>
      <c r="K207">
        <v>580</v>
      </c>
    </row>
    <row r="208" spans="1:11" x14ac:dyDescent="0.25">
      <c r="A208" t="str">
        <f>"ZBB1A9C330"</f>
        <v>ZBB1A9C330</v>
      </c>
      <c r="B208" t="str">
        <f t="shared" si="3"/>
        <v>06363391001</v>
      </c>
      <c r="C208" t="s">
        <v>15</v>
      </c>
      <c r="D208" t="s">
        <v>422</v>
      </c>
      <c r="E208" t="s">
        <v>17</v>
      </c>
      <c r="F208" s="1" t="s">
        <v>275</v>
      </c>
      <c r="G208" t="s">
        <v>276</v>
      </c>
      <c r="H208">
        <v>1105</v>
      </c>
      <c r="I208" s="2">
        <v>42570</v>
      </c>
      <c r="J208" s="2">
        <v>42600</v>
      </c>
      <c r="K208">
        <v>1105</v>
      </c>
    </row>
    <row r="209" spans="1:11" x14ac:dyDescent="0.25">
      <c r="A209" t="str">
        <f>"Z121A9C2BD"</f>
        <v>Z121A9C2BD</v>
      </c>
      <c r="B209" t="str">
        <f t="shared" si="3"/>
        <v>06363391001</v>
      </c>
      <c r="C209" t="s">
        <v>15</v>
      </c>
      <c r="D209" t="s">
        <v>423</v>
      </c>
      <c r="E209" t="s">
        <v>17</v>
      </c>
      <c r="F209" s="1" t="s">
        <v>397</v>
      </c>
      <c r="G209" t="s">
        <v>398</v>
      </c>
      <c r="H209">
        <v>1200</v>
      </c>
      <c r="I209" s="2">
        <v>42569</v>
      </c>
      <c r="J209" s="2">
        <v>42599</v>
      </c>
      <c r="K209">
        <v>1200</v>
      </c>
    </row>
    <row r="210" spans="1:11" x14ac:dyDescent="0.25">
      <c r="A210" t="str">
        <f>"Z821BC1AFA"</f>
        <v>Z821BC1AFA</v>
      </c>
      <c r="B210" t="str">
        <f t="shared" si="3"/>
        <v>06363391001</v>
      </c>
      <c r="C210" t="s">
        <v>15</v>
      </c>
      <c r="D210" t="s">
        <v>424</v>
      </c>
      <c r="E210" t="s">
        <v>17</v>
      </c>
      <c r="F210" s="1" t="s">
        <v>425</v>
      </c>
      <c r="G210" t="s">
        <v>426</v>
      </c>
      <c r="H210">
        <v>548.76</v>
      </c>
      <c r="I210" s="2">
        <v>42681</v>
      </c>
      <c r="J210" s="2">
        <v>42685</v>
      </c>
      <c r="K210">
        <v>548.76</v>
      </c>
    </row>
    <row r="211" spans="1:11" x14ac:dyDescent="0.25">
      <c r="A211" t="str">
        <f>"Z4B1BE15C3"</f>
        <v>Z4B1BE15C3</v>
      </c>
      <c r="B211" t="str">
        <f t="shared" si="3"/>
        <v>06363391001</v>
      </c>
      <c r="C211" t="s">
        <v>15</v>
      </c>
      <c r="D211" t="s">
        <v>427</v>
      </c>
      <c r="E211" t="s">
        <v>17</v>
      </c>
      <c r="F211" s="1" t="s">
        <v>147</v>
      </c>
      <c r="G211" t="s">
        <v>148</v>
      </c>
      <c r="H211">
        <v>422.66</v>
      </c>
      <c r="I211" s="2">
        <v>42695</v>
      </c>
      <c r="J211" s="2">
        <v>42698</v>
      </c>
      <c r="K211">
        <v>422.66</v>
      </c>
    </row>
    <row r="212" spans="1:11" x14ac:dyDescent="0.25">
      <c r="A212" t="str">
        <f>"ZF31C364DF"</f>
        <v>ZF31C364DF</v>
      </c>
      <c r="B212" t="str">
        <f t="shared" si="3"/>
        <v>06363391001</v>
      </c>
      <c r="C212" t="s">
        <v>15</v>
      </c>
      <c r="D212" t="s">
        <v>428</v>
      </c>
      <c r="E212" t="s">
        <v>17</v>
      </c>
      <c r="F212" s="1" t="s">
        <v>429</v>
      </c>
      <c r="G212" t="s">
        <v>430</v>
      </c>
      <c r="H212">
        <v>774.69</v>
      </c>
      <c r="I212" s="2">
        <v>42703</v>
      </c>
      <c r="J212" s="2">
        <v>42705</v>
      </c>
      <c r="K212">
        <v>774.69</v>
      </c>
    </row>
    <row r="213" spans="1:11" x14ac:dyDescent="0.25">
      <c r="A213" t="str">
        <f>"Z4D1BE1843"</f>
        <v>Z4D1BE1843</v>
      </c>
      <c r="B213" t="str">
        <f t="shared" si="3"/>
        <v>06363391001</v>
      </c>
      <c r="C213" t="s">
        <v>15</v>
      </c>
      <c r="D213" t="s">
        <v>431</v>
      </c>
      <c r="E213" t="s">
        <v>17</v>
      </c>
      <c r="F213" s="1" t="s">
        <v>24</v>
      </c>
      <c r="G213" t="s">
        <v>25</v>
      </c>
      <c r="H213">
        <v>1250</v>
      </c>
      <c r="I213" s="2">
        <v>42695</v>
      </c>
      <c r="J213" s="2">
        <v>42704</v>
      </c>
      <c r="K213">
        <v>1250</v>
      </c>
    </row>
    <row r="214" spans="1:11" x14ac:dyDescent="0.25">
      <c r="A214" t="str">
        <f>"Z211B7C56A"</f>
        <v>Z211B7C56A</v>
      </c>
      <c r="B214" t="str">
        <f t="shared" si="3"/>
        <v>06363391001</v>
      </c>
      <c r="C214" t="s">
        <v>15</v>
      </c>
      <c r="D214" t="s">
        <v>432</v>
      </c>
      <c r="E214" t="s">
        <v>17</v>
      </c>
      <c r="F214" s="1" t="s">
        <v>433</v>
      </c>
      <c r="G214" t="s">
        <v>434</v>
      </c>
      <c r="H214">
        <v>580</v>
      </c>
      <c r="I214" s="2">
        <v>42660</v>
      </c>
      <c r="J214" s="2">
        <v>42663</v>
      </c>
      <c r="K214">
        <v>580</v>
      </c>
    </row>
    <row r="215" spans="1:11" x14ac:dyDescent="0.25">
      <c r="A215" t="str">
        <f>"6718096C30"</f>
        <v>6718096C30</v>
      </c>
      <c r="B215" t="str">
        <f t="shared" si="3"/>
        <v>06363391001</v>
      </c>
      <c r="C215" t="s">
        <v>15</v>
      </c>
      <c r="D215" t="s">
        <v>435</v>
      </c>
      <c r="E215" t="s">
        <v>33</v>
      </c>
      <c r="F215" s="1" t="s">
        <v>436</v>
      </c>
      <c r="G215" t="s">
        <v>437</v>
      </c>
      <c r="H215">
        <v>5647468.5099999998</v>
      </c>
      <c r="I215" s="2">
        <v>42552</v>
      </c>
      <c r="J215" s="2">
        <v>43852</v>
      </c>
      <c r="K215">
        <v>1363582.37</v>
      </c>
    </row>
    <row r="216" spans="1:11" x14ac:dyDescent="0.25">
      <c r="A216" t="str">
        <f>"Z0C1B4719C"</f>
        <v>Z0C1B4719C</v>
      </c>
      <c r="B216" t="str">
        <f t="shared" si="3"/>
        <v>06363391001</v>
      </c>
      <c r="C216" t="s">
        <v>15</v>
      </c>
      <c r="D216" t="s">
        <v>438</v>
      </c>
      <c r="E216" t="s">
        <v>17</v>
      </c>
      <c r="F216" s="1" t="s">
        <v>439</v>
      </c>
      <c r="G216" t="s">
        <v>440</v>
      </c>
      <c r="H216">
        <v>298.37</v>
      </c>
      <c r="I216" s="2">
        <v>42672</v>
      </c>
      <c r="J216" s="2">
        <v>42642</v>
      </c>
      <c r="K216">
        <v>298.37</v>
      </c>
    </row>
    <row r="217" spans="1:11" x14ac:dyDescent="0.25">
      <c r="A217" t="str">
        <f>"Z891B4F945"</f>
        <v>Z891B4F945</v>
      </c>
      <c r="B217" t="str">
        <f t="shared" si="3"/>
        <v>06363391001</v>
      </c>
      <c r="C217" t="s">
        <v>15</v>
      </c>
      <c r="D217" t="s">
        <v>441</v>
      </c>
      <c r="E217" t="s">
        <v>17</v>
      </c>
      <c r="F217" s="1" t="s">
        <v>144</v>
      </c>
      <c r="G217" t="s">
        <v>145</v>
      </c>
      <c r="H217">
        <v>900</v>
      </c>
      <c r="I217" s="2">
        <v>42647</v>
      </c>
      <c r="J217" s="2">
        <v>42650</v>
      </c>
      <c r="K217">
        <v>900</v>
      </c>
    </row>
    <row r="218" spans="1:11" x14ac:dyDescent="0.25">
      <c r="A218" t="str">
        <f>"Z631C1D24E"</f>
        <v>Z631C1D24E</v>
      </c>
      <c r="B218" t="str">
        <f t="shared" si="3"/>
        <v>06363391001</v>
      </c>
      <c r="C218" t="s">
        <v>15</v>
      </c>
      <c r="D218" t="s">
        <v>442</v>
      </c>
      <c r="E218" t="s">
        <v>17</v>
      </c>
      <c r="F218" s="1" t="s">
        <v>443</v>
      </c>
      <c r="G218" t="s">
        <v>444</v>
      </c>
      <c r="H218">
        <v>0</v>
      </c>
      <c r="I218" s="2">
        <v>42709</v>
      </c>
      <c r="J218" s="2">
        <v>42709</v>
      </c>
      <c r="K218">
        <v>837.95</v>
      </c>
    </row>
    <row r="219" spans="1:11" x14ac:dyDescent="0.25">
      <c r="A219" t="str">
        <f>"Z321C2AB82"</f>
        <v>Z321C2AB82</v>
      </c>
      <c r="B219" t="str">
        <f t="shared" si="3"/>
        <v>06363391001</v>
      </c>
      <c r="C219" t="s">
        <v>15</v>
      </c>
      <c r="D219" t="s">
        <v>445</v>
      </c>
      <c r="E219" t="s">
        <v>17</v>
      </c>
      <c r="F219" s="1" t="s">
        <v>24</v>
      </c>
      <c r="G219" t="s">
        <v>25</v>
      </c>
      <c r="H219">
        <v>500</v>
      </c>
      <c r="I219" s="2">
        <v>42709</v>
      </c>
      <c r="J219" s="2">
        <v>42717</v>
      </c>
      <c r="K219">
        <v>500</v>
      </c>
    </row>
    <row r="220" spans="1:11" x14ac:dyDescent="0.25">
      <c r="A220" t="str">
        <f>"ZB01A1AC6A"</f>
        <v>ZB01A1AC6A</v>
      </c>
      <c r="B220" t="str">
        <f t="shared" si="3"/>
        <v>06363391001</v>
      </c>
      <c r="C220" t="s">
        <v>15</v>
      </c>
      <c r="D220" t="s">
        <v>446</v>
      </c>
      <c r="E220" t="s">
        <v>78</v>
      </c>
      <c r="F220" s="1" t="s">
        <v>447</v>
      </c>
      <c r="G220" t="s">
        <v>327</v>
      </c>
      <c r="H220">
        <v>749</v>
      </c>
      <c r="I220" s="2">
        <v>42508</v>
      </c>
      <c r="J220" s="2">
        <v>42510</v>
      </c>
      <c r="K220">
        <v>749</v>
      </c>
    </row>
    <row r="221" spans="1:11" x14ac:dyDescent="0.25">
      <c r="A221" t="str">
        <f>"ZE51BC1C2B"</f>
        <v>ZE51BC1C2B</v>
      </c>
      <c r="B221" t="str">
        <f t="shared" si="3"/>
        <v>06363391001</v>
      </c>
      <c r="C221" t="s">
        <v>15</v>
      </c>
      <c r="D221" t="s">
        <v>448</v>
      </c>
      <c r="E221" t="s">
        <v>17</v>
      </c>
      <c r="F221" s="1" t="s">
        <v>24</v>
      </c>
      <c r="G221" t="s">
        <v>25</v>
      </c>
      <c r="H221">
        <v>1250</v>
      </c>
      <c r="I221" s="2">
        <v>42675</v>
      </c>
      <c r="J221" s="2">
        <v>42692</v>
      </c>
      <c r="K221">
        <v>1250</v>
      </c>
    </row>
    <row r="222" spans="1:11" x14ac:dyDescent="0.25">
      <c r="A222" t="str">
        <f>"Z2F1C2E296"</f>
        <v>Z2F1C2E296</v>
      </c>
      <c r="B222" t="str">
        <f t="shared" si="3"/>
        <v>06363391001</v>
      </c>
      <c r="C222" t="s">
        <v>15</v>
      </c>
      <c r="D222" t="s">
        <v>449</v>
      </c>
      <c r="E222" t="s">
        <v>17</v>
      </c>
      <c r="F222" s="1" t="s">
        <v>397</v>
      </c>
      <c r="G222" t="s">
        <v>398</v>
      </c>
      <c r="H222">
        <v>1200</v>
      </c>
      <c r="I222" s="2">
        <v>42713</v>
      </c>
      <c r="J222" s="2">
        <v>42713</v>
      </c>
      <c r="K222">
        <v>1200</v>
      </c>
    </row>
    <row r="223" spans="1:11" x14ac:dyDescent="0.25">
      <c r="A223" t="str">
        <f>"ZDE1B4F7AB"</f>
        <v>ZDE1B4F7AB</v>
      </c>
      <c r="B223" t="str">
        <f t="shared" si="3"/>
        <v>06363391001</v>
      </c>
      <c r="C223" t="s">
        <v>15</v>
      </c>
      <c r="D223" t="s">
        <v>450</v>
      </c>
      <c r="E223" t="s">
        <v>17</v>
      </c>
      <c r="F223" s="1" t="s">
        <v>24</v>
      </c>
      <c r="G223" t="s">
        <v>25</v>
      </c>
      <c r="H223">
        <v>1250</v>
      </c>
      <c r="I223" s="2">
        <v>42653</v>
      </c>
      <c r="J223" s="2">
        <v>42663</v>
      </c>
      <c r="K223">
        <v>1250</v>
      </c>
    </row>
    <row r="224" spans="1:11" x14ac:dyDescent="0.25">
      <c r="A224" t="str">
        <f>"Z741BFC088"</f>
        <v>Z741BFC088</v>
      </c>
      <c r="B224" t="str">
        <f t="shared" si="3"/>
        <v>06363391001</v>
      </c>
      <c r="C224" t="s">
        <v>15</v>
      </c>
      <c r="D224" t="s">
        <v>451</v>
      </c>
      <c r="E224" t="s">
        <v>33</v>
      </c>
      <c r="F224" s="1" t="s">
        <v>322</v>
      </c>
      <c r="G224" t="s">
        <v>323</v>
      </c>
      <c r="H224">
        <v>7800</v>
      </c>
      <c r="I224" s="2">
        <v>42685</v>
      </c>
      <c r="J224" s="2">
        <v>44515</v>
      </c>
      <c r="K224">
        <v>2048.9</v>
      </c>
    </row>
    <row r="225" spans="1:11" x14ac:dyDescent="0.25">
      <c r="A225" t="str">
        <f>"Z231C97E95"</f>
        <v>Z231C97E95</v>
      </c>
      <c r="B225" t="str">
        <f t="shared" si="3"/>
        <v>06363391001</v>
      </c>
      <c r="C225" t="s">
        <v>15</v>
      </c>
      <c r="D225" t="s">
        <v>452</v>
      </c>
      <c r="E225" t="s">
        <v>17</v>
      </c>
      <c r="F225" s="1" t="s">
        <v>53</v>
      </c>
      <c r="G225" t="s">
        <v>54</v>
      </c>
      <c r="H225">
        <v>65</v>
      </c>
      <c r="I225" s="2">
        <v>42725</v>
      </c>
      <c r="J225" s="2">
        <v>42726</v>
      </c>
      <c r="K225">
        <v>65</v>
      </c>
    </row>
    <row r="226" spans="1:11" x14ac:dyDescent="0.25">
      <c r="A226" t="str">
        <f>"ZF61BE48C1"</f>
        <v>ZF61BE48C1</v>
      </c>
      <c r="B226" t="str">
        <f t="shared" si="3"/>
        <v>06363391001</v>
      </c>
      <c r="C226" t="s">
        <v>15</v>
      </c>
      <c r="D226" t="s">
        <v>453</v>
      </c>
      <c r="E226" t="s">
        <v>17</v>
      </c>
      <c r="F226" s="1" t="s">
        <v>24</v>
      </c>
      <c r="G226" t="s">
        <v>25</v>
      </c>
      <c r="H226">
        <v>1250</v>
      </c>
      <c r="I226" s="2">
        <v>42716</v>
      </c>
      <c r="J226" s="2">
        <v>42733</v>
      </c>
      <c r="K226">
        <v>1250</v>
      </c>
    </row>
    <row r="227" spans="1:11" x14ac:dyDescent="0.25">
      <c r="A227" t="str">
        <f>"6747259E41"</f>
        <v>6747259E41</v>
      </c>
      <c r="B227" t="str">
        <f t="shared" si="3"/>
        <v>06363391001</v>
      </c>
      <c r="C227" t="s">
        <v>15</v>
      </c>
      <c r="D227" t="s">
        <v>454</v>
      </c>
      <c r="E227" t="s">
        <v>33</v>
      </c>
      <c r="F227" s="1" t="s">
        <v>455</v>
      </c>
      <c r="G227" t="s">
        <v>456</v>
      </c>
      <c r="H227">
        <v>1120995.1200000001</v>
      </c>
      <c r="I227" s="2">
        <v>42580</v>
      </c>
      <c r="J227" s="2">
        <v>42752</v>
      </c>
      <c r="K227">
        <v>1062322.2</v>
      </c>
    </row>
    <row r="228" spans="1:11" x14ac:dyDescent="0.25">
      <c r="A228" t="str">
        <f>"Z6A19BE69C"</f>
        <v>Z6A19BE69C</v>
      </c>
      <c r="B228" t="str">
        <f t="shared" si="3"/>
        <v>06363391001</v>
      </c>
      <c r="C228" t="s">
        <v>15</v>
      </c>
      <c r="D228" t="s">
        <v>457</v>
      </c>
      <c r="E228" t="s">
        <v>17</v>
      </c>
      <c r="F228" s="1" t="s">
        <v>458</v>
      </c>
      <c r="G228" t="s">
        <v>459</v>
      </c>
      <c r="H228">
        <v>954.5</v>
      </c>
      <c r="I228" s="2">
        <v>42522</v>
      </c>
      <c r="J228" s="2">
        <v>42794</v>
      </c>
      <c r="K228">
        <v>954.5</v>
      </c>
    </row>
    <row r="229" spans="1:11" x14ac:dyDescent="0.25">
      <c r="A229" t="str">
        <f>"Z2C1A2F97E"</f>
        <v>Z2C1A2F97E</v>
      </c>
      <c r="B229" t="str">
        <f t="shared" si="3"/>
        <v>06363391001</v>
      </c>
      <c r="C229" t="s">
        <v>15</v>
      </c>
      <c r="D229" t="s">
        <v>460</v>
      </c>
      <c r="E229" t="s">
        <v>17</v>
      </c>
      <c r="F229" s="1" t="s">
        <v>461</v>
      </c>
      <c r="G229" t="s">
        <v>462</v>
      </c>
      <c r="H229">
        <v>370.35</v>
      </c>
      <c r="I229" s="2">
        <v>42551</v>
      </c>
      <c r="J229" s="2">
        <v>42551</v>
      </c>
      <c r="K229">
        <v>370.35</v>
      </c>
    </row>
    <row r="230" spans="1:11" x14ac:dyDescent="0.25">
      <c r="A230" t="str">
        <f>"ZF1180B75A"</f>
        <v>ZF1180B75A</v>
      </c>
      <c r="B230" t="str">
        <f t="shared" si="3"/>
        <v>06363391001</v>
      </c>
      <c r="C230" t="s">
        <v>15</v>
      </c>
      <c r="D230" t="s">
        <v>463</v>
      </c>
      <c r="E230" t="s">
        <v>78</v>
      </c>
      <c r="F230" s="1" t="s">
        <v>464</v>
      </c>
      <c r="G230" t="s">
        <v>465</v>
      </c>
      <c r="H230">
        <v>752</v>
      </c>
      <c r="I230" s="2">
        <v>42394</v>
      </c>
      <c r="J230" s="2">
        <v>42418</v>
      </c>
      <c r="K230">
        <v>752</v>
      </c>
    </row>
    <row r="231" spans="1:11" x14ac:dyDescent="0.25">
      <c r="A231" t="str">
        <f>"Z3219C078F"</f>
        <v>Z3219C078F</v>
      </c>
      <c r="B231" t="str">
        <f t="shared" si="3"/>
        <v>06363391001</v>
      </c>
      <c r="C231" t="s">
        <v>15</v>
      </c>
      <c r="D231" t="s">
        <v>466</v>
      </c>
      <c r="E231" t="s">
        <v>17</v>
      </c>
      <c r="F231" s="1" t="s">
        <v>107</v>
      </c>
      <c r="G231" t="s">
        <v>108</v>
      </c>
      <c r="H231">
        <v>800</v>
      </c>
      <c r="I231" s="2">
        <v>42513</v>
      </c>
      <c r="J231" s="2">
        <v>42521</v>
      </c>
      <c r="K231">
        <v>800</v>
      </c>
    </row>
    <row r="232" spans="1:11" x14ac:dyDescent="0.25">
      <c r="A232" t="str">
        <f>"ZD9187B033"</f>
        <v>ZD9187B033</v>
      </c>
      <c r="B232" t="str">
        <f t="shared" si="3"/>
        <v>06363391001</v>
      </c>
      <c r="C232" t="s">
        <v>15</v>
      </c>
      <c r="D232" t="s">
        <v>467</v>
      </c>
      <c r="E232" t="s">
        <v>17</v>
      </c>
      <c r="F232" s="1" t="s">
        <v>275</v>
      </c>
      <c r="G232" t="s">
        <v>276</v>
      </c>
      <c r="H232">
        <v>1105</v>
      </c>
      <c r="I232" s="2">
        <v>42412</v>
      </c>
      <c r="J232" s="2">
        <v>42419</v>
      </c>
      <c r="K232">
        <v>1105</v>
      </c>
    </row>
    <row r="233" spans="1:11" x14ac:dyDescent="0.25">
      <c r="A233" t="str">
        <f>"Z7C1BC195C"</f>
        <v>Z7C1BC195C</v>
      </c>
      <c r="B233" t="str">
        <f t="shared" si="3"/>
        <v>06363391001</v>
      </c>
      <c r="C233" t="s">
        <v>15</v>
      </c>
      <c r="D233" t="s">
        <v>468</v>
      </c>
      <c r="E233" t="s">
        <v>17</v>
      </c>
      <c r="F233" s="1" t="s">
        <v>469</v>
      </c>
      <c r="G233" t="s">
        <v>371</v>
      </c>
      <c r="H233">
        <v>870</v>
      </c>
      <c r="I233" s="2">
        <v>42692</v>
      </c>
      <c r="J233" s="2">
        <v>42695</v>
      </c>
      <c r="K233">
        <v>870</v>
      </c>
    </row>
    <row r="234" spans="1:11" x14ac:dyDescent="0.25">
      <c r="A234" t="str">
        <f>"Z751C2C082"</f>
        <v>Z751C2C082</v>
      </c>
      <c r="B234" t="str">
        <f t="shared" si="3"/>
        <v>06363391001</v>
      </c>
      <c r="C234" t="s">
        <v>15</v>
      </c>
      <c r="D234" t="s">
        <v>470</v>
      </c>
      <c r="E234" t="s">
        <v>17</v>
      </c>
      <c r="F234" s="1" t="s">
        <v>471</v>
      </c>
      <c r="G234" t="s">
        <v>472</v>
      </c>
      <c r="H234">
        <v>1690</v>
      </c>
      <c r="I234" s="2">
        <v>42725</v>
      </c>
      <c r="J234" s="2">
        <v>42725</v>
      </c>
      <c r="K234">
        <v>0</v>
      </c>
    </row>
    <row r="235" spans="1:11" x14ac:dyDescent="0.25">
      <c r="A235" t="str">
        <f>"ZAA1B7D0D9"</f>
        <v>ZAA1B7D0D9</v>
      </c>
      <c r="B235" t="str">
        <f t="shared" si="3"/>
        <v>06363391001</v>
      </c>
      <c r="C235" t="s">
        <v>15</v>
      </c>
      <c r="D235" t="s">
        <v>473</v>
      </c>
      <c r="E235" t="s">
        <v>17</v>
      </c>
      <c r="F235" s="1" t="s">
        <v>474</v>
      </c>
      <c r="G235" t="s">
        <v>475</v>
      </c>
      <c r="H235">
        <v>580</v>
      </c>
      <c r="I235" s="2">
        <v>42691</v>
      </c>
      <c r="J235" s="2">
        <v>42691</v>
      </c>
      <c r="K235">
        <v>0</v>
      </c>
    </row>
    <row r="236" spans="1:11" x14ac:dyDescent="0.25">
      <c r="A236" t="str">
        <f>"Z271C73557"</f>
        <v>Z271C73557</v>
      </c>
      <c r="B236" t="str">
        <f t="shared" si="3"/>
        <v>06363391001</v>
      </c>
      <c r="C236" t="s">
        <v>15</v>
      </c>
      <c r="D236" t="s">
        <v>476</v>
      </c>
      <c r="E236" t="s">
        <v>78</v>
      </c>
      <c r="F236" s="1" t="s">
        <v>477</v>
      </c>
      <c r="G236" t="s">
        <v>111</v>
      </c>
      <c r="H236">
        <v>789</v>
      </c>
      <c r="I236" s="2">
        <v>42747</v>
      </c>
      <c r="J236" s="2">
        <v>42747</v>
      </c>
      <c r="K236">
        <v>789</v>
      </c>
    </row>
    <row r="237" spans="1:11" x14ac:dyDescent="0.25">
      <c r="A237" t="str">
        <f>"ZC01C428F2"</f>
        <v>ZC01C428F2</v>
      </c>
      <c r="B237" t="str">
        <f t="shared" si="3"/>
        <v>06363391001</v>
      </c>
      <c r="C237" t="s">
        <v>15</v>
      </c>
      <c r="D237" t="s">
        <v>478</v>
      </c>
      <c r="E237" t="s">
        <v>78</v>
      </c>
      <c r="F237" s="1" t="s">
        <v>479</v>
      </c>
      <c r="G237" t="s">
        <v>480</v>
      </c>
      <c r="H237">
        <v>5946.32</v>
      </c>
      <c r="I237" s="2">
        <v>42695</v>
      </c>
      <c r="J237" s="2">
        <v>42753</v>
      </c>
      <c r="K237">
        <v>5946.32</v>
      </c>
    </row>
    <row r="238" spans="1:11" x14ac:dyDescent="0.25">
      <c r="A238" t="str">
        <f>"ZCE1C0AB97"</f>
        <v>ZCE1C0AB97</v>
      </c>
      <c r="B238" t="str">
        <f t="shared" si="3"/>
        <v>06363391001</v>
      </c>
      <c r="C238" t="s">
        <v>15</v>
      </c>
      <c r="D238" t="s">
        <v>481</v>
      </c>
      <c r="E238" t="s">
        <v>78</v>
      </c>
      <c r="F238" s="1" t="s">
        <v>482</v>
      </c>
      <c r="G238" t="s">
        <v>378</v>
      </c>
      <c r="H238">
        <v>16978</v>
      </c>
      <c r="I238" s="2">
        <v>42689</v>
      </c>
      <c r="J238" s="2">
        <v>42734</v>
      </c>
      <c r="K238">
        <v>16978</v>
      </c>
    </row>
    <row r="239" spans="1:11" x14ac:dyDescent="0.25">
      <c r="A239" t="str">
        <f>"ZBD1B552C8"</f>
        <v>ZBD1B552C8</v>
      </c>
      <c r="B239" t="str">
        <f t="shared" si="3"/>
        <v>06363391001</v>
      </c>
      <c r="C239" t="s">
        <v>15</v>
      </c>
      <c r="D239" t="s">
        <v>483</v>
      </c>
      <c r="E239" t="s">
        <v>17</v>
      </c>
      <c r="F239" s="1" t="s">
        <v>484</v>
      </c>
      <c r="G239" t="s">
        <v>485</v>
      </c>
      <c r="H239">
        <v>160</v>
      </c>
      <c r="I239" s="2">
        <v>42643</v>
      </c>
      <c r="J239" s="2">
        <v>42643</v>
      </c>
      <c r="K239">
        <v>160</v>
      </c>
    </row>
    <row r="240" spans="1:11" x14ac:dyDescent="0.25">
      <c r="A240" t="str">
        <f>"ZB51B1A16A"</f>
        <v>ZB51B1A16A</v>
      </c>
      <c r="B240" t="str">
        <f t="shared" si="3"/>
        <v>06363391001</v>
      </c>
      <c r="C240" t="s">
        <v>15</v>
      </c>
      <c r="D240" t="s">
        <v>486</v>
      </c>
      <c r="E240" t="s">
        <v>78</v>
      </c>
      <c r="F240" s="1" t="s">
        <v>487</v>
      </c>
      <c r="G240" t="s">
        <v>371</v>
      </c>
      <c r="H240">
        <v>29800</v>
      </c>
      <c r="I240" s="2">
        <v>42633</v>
      </c>
      <c r="J240" s="2">
        <v>42719</v>
      </c>
      <c r="K240">
        <v>0</v>
      </c>
    </row>
    <row r="241" spans="1:11" x14ac:dyDescent="0.25">
      <c r="A241" t="str">
        <f>"ZBE1BA2671"</f>
        <v>ZBE1BA2671</v>
      </c>
      <c r="B241" t="str">
        <f t="shared" si="3"/>
        <v>06363391001</v>
      </c>
      <c r="C241" t="s">
        <v>15</v>
      </c>
      <c r="D241" t="s">
        <v>488</v>
      </c>
      <c r="E241" t="s">
        <v>17</v>
      </c>
      <c r="F241" s="1" t="s">
        <v>72</v>
      </c>
      <c r="G241" t="s">
        <v>73</v>
      </c>
      <c r="H241">
        <v>2800</v>
      </c>
      <c r="I241" s="2">
        <v>42738</v>
      </c>
      <c r="J241" s="2">
        <v>42741</v>
      </c>
      <c r="K241">
        <v>0</v>
      </c>
    </row>
    <row r="242" spans="1:11" x14ac:dyDescent="0.25">
      <c r="A242" t="str">
        <f>"Z121C7368B"</f>
        <v>Z121C7368B</v>
      </c>
      <c r="B242" t="str">
        <f t="shared" si="3"/>
        <v>06363391001</v>
      </c>
      <c r="C242" t="s">
        <v>15</v>
      </c>
      <c r="D242" t="s">
        <v>489</v>
      </c>
      <c r="E242" t="s">
        <v>78</v>
      </c>
      <c r="F242" s="1" t="s">
        <v>490</v>
      </c>
      <c r="G242" t="s">
        <v>111</v>
      </c>
      <c r="H242">
        <v>3290</v>
      </c>
      <c r="I242" s="2">
        <v>42713</v>
      </c>
      <c r="J242" s="2">
        <v>42752</v>
      </c>
      <c r="K242">
        <v>2930</v>
      </c>
    </row>
    <row r="243" spans="1:11" x14ac:dyDescent="0.25">
      <c r="A243" t="str">
        <f>"ZB91B59B3D"</f>
        <v>ZB91B59B3D</v>
      </c>
      <c r="B243" t="str">
        <f t="shared" si="3"/>
        <v>06363391001</v>
      </c>
      <c r="C243" t="s">
        <v>15</v>
      </c>
      <c r="D243" t="s">
        <v>491</v>
      </c>
      <c r="E243" t="s">
        <v>78</v>
      </c>
      <c r="F243" s="1" t="s">
        <v>492</v>
      </c>
      <c r="G243" t="s">
        <v>493</v>
      </c>
      <c r="H243">
        <v>7150</v>
      </c>
      <c r="I243" s="2">
        <v>42752</v>
      </c>
      <c r="J243" s="2">
        <v>42779</v>
      </c>
      <c r="K243">
        <v>7150</v>
      </c>
    </row>
    <row r="244" spans="1:11" x14ac:dyDescent="0.25">
      <c r="A244" t="str">
        <f>"ZC71B477E4"</f>
        <v>ZC71B477E4</v>
      </c>
      <c r="B244" t="str">
        <f t="shared" si="3"/>
        <v>06363391001</v>
      </c>
      <c r="C244" t="s">
        <v>15</v>
      </c>
      <c r="D244" t="s">
        <v>494</v>
      </c>
      <c r="E244" t="s">
        <v>17</v>
      </c>
      <c r="F244" s="1" t="s">
        <v>495</v>
      </c>
      <c r="G244" t="s">
        <v>496</v>
      </c>
      <c r="H244">
        <v>628</v>
      </c>
      <c r="I244" s="2">
        <v>42678</v>
      </c>
      <c r="J244" s="2">
        <v>42706</v>
      </c>
      <c r="K244">
        <v>628</v>
      </c>
    </row>
    <row r="245" spans="1:11" x14ac:dyDescent="0.25">
      <c r="A245" t="str">
        <f>"ZE01C6579D"</f>
        <v>ZE01C6579D</v>
      </c>
      <c r="B245" t="str">
        <f t="shared" si="3"/>
        <v>06363391001</v>
      </c>
      <c r="C245" t="s">
        <v>15</v>
      </c>
      <c r="D245" t="s">
        <v>497</v>
      </c>
      <c r="E245" t="s">
        <v>17</v>
      </c>
      <c r="F245" s="1" t="s">
        <v>498</v>
      </c>
      <c r="G245" t="s">
        <v>499</v>
      </c>
      <c r="H245">
        <v>650</v>
      </c>
      <c r="I245" s="2">
        <v>42724</v>
      </c>
      <c r="J245" s="2">
        <v>42807</v>
      </c>
      <c r="K245">
        <v>650</v>
      </c>
    </row>
    <row r="246" spans="1:11" x14ac:dyDescent="0.25">
      <c r="A246" t="str">
        <f>"ZAD1C96602"</f>
        <v>ZAD1C96602</v>
      </c>
      <c r="B246" t="str">
        <f t="shared" si="3"/>
        <v>06363391001</v>
      </c>
      <c r="C246" t="s">
        <v>15</v>
      </c>
      <c r="D246" t="s">
        <v>500</v>
      </c>
      <c r="E246" t="s">
        <v>78</v>
      </c>
      <c r="F246" s="1" t="s">
        <v>501</v>
      </c>
      <c r="G246" t="s">
        <v>502</v>
      </c>
      <c r="H246">
        <v>1752</v>
      </c>
      <c r="I246" s="2">
        <v>42787</v>
      </c>
      <c r="J246" s="2">
        <v>42793</v>
      </c>
      <c r="K246">
        <v>1752</v>
      </c>
    </row>
    <row r="247" spans="1:11" x14ac:dyDescent="0.25">
      <c r="A247" t="str">
        <f>"Z341B5CDAC"</f>
        <v>Z341B5CDAC</v>
      </c>
      <c r="B247" t="str">
        <f t="shared" si="3"/>
        <v>06363391001</v>
      </c>
      <c r="C247" t="s">
        <v>15</v>
      </c>
      <c r="D247" t="s">
        <v>503</v>
      </c>
      <c r="E247" t="s">
        <v>17</v>
      </c>
      <c r="F247" s="1" t="s">
        <v>504</v>
      </c>
      <c r="G247" t="s">
        <v>505</v>
      </c>
      <c r="H247">
        <v>3485.86</v>
      </c>
      <c r="I247" s="2">
        <v>42654</v>
      </c>
      <c r="J247" s="2">
        <v>42696</v>
      </c>
      <c r="K247">
        <v>3485.86</v>
      </c>
    </row>
    <row r="248" spans="1:11" x14ac:dyDescent="0.25">
      <c r="A248" t="str">
        <f>"ZE61C28C9B"</f>
        <v>ZE61C28C9B</v>
      </c>
      <c r="B248" t="str">
        <f t="shared" si="3"/>
        <v>06363391001</v>
      </c>
      <c r="C248" t="s">
        <v>15</v>
      </c>
      <c r="D248" t="s">
        <v>506</v>
      </c>
      <c r="E248" t="s">
        <v>17</v>
      </c>
      <c r="F248" s="1" t="s">
        <v>212</v>
      </c>
      <c r="G248" t="s">
        <v>213</v>
      </c>
      <c r="H248">
        <v>2300</v>
      </c>
      <c r="I248" s="2">
        <v>42716</v>
      </c>
      <c r="J248" s="2">
        <v>42769</v>
      </c>
      <c r="K248">
        <v>2300</v>
      </c>
    </row>
    <row r="249" spans="1:11" x14ac:dyDescent="0.25">
      <c r="A249" t="str">
        <f>"ZDF1CFAFB0"</f>
        <v>ZDF1CFAFB0</v>
      </c>
      <c r="B249" t="str">
        <f t="shared" si="3"/>
        <v>06363391001</v>
      </c>
      <c r="C249" t="s">
        <v>15</v>
      </c>
      <c r="D249" t="s">
        <v>507</v>
      </c>
      <c r="E249" t="s">
        <v>17</v>
      </c>
      <c r="F249" s="1" t="s">
        <v>44</v>
      </c>
      <c r="G249" t="s">
        <v>45</v>
      </c>
      <c r="H249">
        <v>900</v>
      </c>
      <c r="I249" s="2">
        <v>42675</v>
      </c>
      <c r="J249" s="2">
        <v>42825</v>
      </c>
      <c r="K249">
        <v>900</v>
      </c>
    </row>
    <row r="250" spans="1:11" x14ac:dyDescent="0.25">
      <c r="A250" t="str">
        <f>"Z821C1DC9F"</f>
        <v>Z821C1DC9F</v>
      </c>
      <c r="B250" t="str">
        <f t="shared" si="3"/>
        <v>06363391001</v>
      </c>
      <c r="C250" t="s">
        <v>15</v>
      </c>
      <c r="D250" t="s">
        <v>508</v>
      </c>
      <c r="E250" t="s">
        <v>78</v>
      </c>
      <c r="F250" s="1" t="s">
        <v>509</v>
      </c>
      <c r="G250" t="s">
        <v>510</v>
      </c>
      <c r="H250">
        <v>11485</v>
      </c>
      <c r="I250" s="2">
        <v>42723</v>
      </c>
      <c r="J250" s="2">
        <v>42734</v>
      </c>
      <c r="K250">
        <v>0</v>
      </c>
    </row>
    <row r="251" spans="1:11" x14ac:dyDescent="0.25">
      <c r="A251" t="str">
        <f>"Z441B4F852"</f>
        <v>Z441B4F852</v>
      </c>
      <c r="B251" t="str">
        <f t="shared" si="3"/>
        <v>06363391001</v>
      </c>
      <c r="C251" t="s">
        <v>15</v>
      </c>
      <c r="D251" t="s">
        <v>511</v>
      </c>
      <c r="E251" t="s">
        <v>17</v>
      </c>
      <c r="F251" s="1" t="s">
        <v>512</v>
      </c>
      <c r="G251" t="s">
        <v>513</v>
      </c>
      <c r="H251">
        <v>950</v>
      </c>
      <c r="I251" s="2">
        <v>42646</v>
      </c>
      <c r="J251" s="2">
        <v>42647</v>
      </c>
      <c r="K251">
        <v>750</v>
      </c>
    </row>
    <row r="252" spans="1:11" x14ac:dyDescent="0.25">
      <c r="A252" t="str">
        <f>"ZD51C2C0E4"</f>
        <v>ZD51C2C0E4</v>
      </c>
      <c r="B252" t="str">
        <f t="shared" si="3"/>
        <v>06363391001</v>
      </c>
      <c r="C252" t="s">
        <v>15</v>
      </c>
      <c r="D252" t="s">
        <v>514</v>
      </c>
      <c r="E252" t="s">
        <v>17</v>
      </c>
      <c r="F252" s="1" t="s">
        <v>203</v>
      </c>
      <c r="G252" t="s">
        <v>204</v>
      </c>
      <c r="H252">
        <v>500</v>
      </c>
      <c r="I252" s="2">
        <v>42705</v>
      </c>
      <c r="J252" s="2">
        <v>42709</v>
      </c>
      <c r="K252">
        <v>500</v>
      </c>
    </row>
    <row r="253" spans="1:11" x14ac:dyDescent="0.25">
      <c r="A253" t="str">
        <f>"ZE01C2C1E5"</f>
        <v>ZE01C2C1E5</v>
      </c>
      <c r="B253" t="str">
        <f t="shared" si="3"/>
        <v>06363391001</v>
      </c>
      <c r="C253" t="s">
        <v>15</v>
      </c>
      <c r="D253" t="s">
        <v>515</v>
      </c>
      <c r="E253" t="s">
        <v>17</v>
      </c>
      <c r="F253" s="1" t="s">
        <v>24</v>
      </c>
      <c r="G253" t="s">
        <v>25</v>
      </c>
      <c r="H253">
        <v>2240</v>
      </c>
      <c r="I253" s="2">
        <v>42755</v>
      </c>
      <c r="J253" s="2">
        <v>42759</v>
      </c>
      <c r="K253">
        <v>2240</v>
      </c>
    </row>
    <row r="254" spans="1:11" x14ac:dyDescent="0.25">
      <c r="A254" t="str">
        <f>"ZDC1C261B6"</f>
        <v>ZDC1C261B6</v>
      </c>
      <c r="B254" t="str">
        <f t="shared" si="3"/>
        <v>06363391001</v>
      </c>
      <c r="C254" t="s">
        <v>15</v>
      </c>
      <c r="D254" t="s">
        <v>516</v>
      </c>
      <c r="E254" t="s">
        <v>33</v>
      </c>
      <c r="F254" s="1" t="s">
        <v>34</v>
      </c>
      <c r="G254" t="s">
        <v>35</v>
      </c>
      <c r="H254">
        <v>0</v>
      </c>
      <c r="I254" s="2">
        <v>42705</v>
      </c>
      <c r="J254" s="2">
        <v>42734</v>
      </c>
      <c r="K254">
        <v>0</v>
      </c>
    </row>
    <row r="255" spans="1:11" x14ac:dyDescent="0.25">
      <c r="A255" t="str">
        <f>"Z821B478E7"</f>
        <v>Z821B478E7</v>
      </c>
      <c r="B255" t="str">
        <f t="shared" si="3"/>
        <v>06363391001</v>
      </c>
      <c r="C255" t="s">
        <v>15</v>
      </c>
      <c r="D255" t="s">
        <v>517</v>
      </c>
      <c r="E255" t="s">
        <v>17</v>
      </c>
      <c r="F255" s="1" t="s">
        <v>518</v>
      </c>
      <c r="G255" t="s">
        <v>519</v>
      </c>
      <c r="H255">
        <v>195.5</v>
      </c>
      <c r="I255" s="2">
        <v>42725</v>
      </c>
      <c r="J255" s="2">
        <v>42727</v>
      </c>
      <c r="K255">
        <v>195.5</v>
      </c>
    </row>
    <row r="256" spans="1:11" x14ac:dyDescent="0.25">
      <c r="A256" t="str">
        <f>"ZA31B0D391"</f>
        <v>ZA31B0D391</v>
      </c>
      <c r="B256" t="str">
        <f t="shared" si="3"/>
        <v>06363391001</v>
      </c>
      <c r="C256" t="s">
        <v>15</v>
      </c>
      <c r="D256" t="s">
        <v>520</v>
      </c>
      <c r="E256" t="s">
        <v>17</v>
      </c>
      <c r="F256" s="1" t="s">
        <v>521</v>
      </c>
      <c r="G256" t="s">
        <v>522</v>
      </c>
      <c r="H256">
        <v>380</v>
      </c>
      <c r="I256" s="2">
        <v>42628</v>
      </c>
      <c r="J256" s="2">
        <v>42661</v>
      </c>
      <c r="K256">
        <v>380</v>
      </c>
    </row>
    <row r="257" spans="1:11" x14ac:dyDescent="0.25">
      <c r="A257" t="str">
        <f>"0000000000"</f>
        <v>0000000000</v>
      </c>
      <c r="B257" t="str">
        <f t="shared" si="3"/>
        <v>06363391001</v>
      </c>
      <c r="C257" t="s">
        <v>15</v>
      </c>
      <c r="D257" t="s">
        <v>523</v>
      </c>
      <c r="E257" t="s">
        <v>17</v>
      </c>
      <c r="F257" s="1" t="s">
        <v>524</v>
      </c>
      <c r="G257" t="s">
        <v>525</v>
      </c>
      <c r="H257">
        <v>50</v>
      </c>
      <c r="I257" s="2">
        <v>42649</v>
      </c>
      <c r="J257" s="2">
        <v>43014</v>
      </c>
      <c r="K257">
        <v>50</v>
      </c>
    </row>
    <row r="258" spans="1:11" x14ac:dyDescent="0.25">
      <c r="A258" t="str">
        <f>"Z111C80B09"</f>
        <v>Z111C80B09</v>
      </c>
      <c r="B258" t="str">
        <f t="shared" si="3"/>
        <v>06363391001</v>
      </c>
      <c r="C258" t="s">
        <v>15</v>
      </c>
      <c r="D258" t="s">
        <v>526</v>
      </c>
      <c r="E258" t="s">
        <v>17</v>
      </c>
      <c r="F258" s="1" t="s">
        <v>527</v>
      </c>
      <c r="G258" t="s">
        <v>528</v>
      </c>
      <c r="H258">
        <v>308</v>
      </c>
      <c r="I258" s="2">
        <v>42746</v>
      </c>
      <c r="J258" s="2">
        <v>42746</v>
      </c>
      <c r="K258">
        <v>308</v>
      </c>
    </row>
    <row r="259" spans="1:11" x14ac:dyDescent="0.25">
      <c r="A259" t="str">
        <f>"641926945B"</f>
        <v>641926945B</v>
      </c>
      <c r="B259" t="str">
        <f t="shared" ref="B259:B273" si="4">"06363391001"</f>
        <v>06363391001</v>
      </c>
      <c r="C259" t="s">
        <v>15</v>
      </c>
      <c r="D259" t="s">
        <v>529</v>
      </c>
      <c r="E259" t="s">
        <v>530</v>
      </c>
      <c r="F259" s="1" t="s">
        <v>531</v>
      </c>
      <c r="G259" t="s">
        <v>532</v>
      </c>
      <c r="H259">
        <v>120000</v>
      </c>
      <c r="I259" s="2">
        <v>42522</v>
      </c>
      <c r="J259" s="2">
        <v>42978</v>
      </c>
      <c r="K259">
        <v>108395.16</v>
      </c>
    </row>
    <row r="260" spans="1:11" x14ac:dyDescent="0.25">
      <c r="A260" t="str">
        <f>"Z9D1831240"</f>
        <v>Z9D1831240</v>
      </c>
      <c r="B260" t="str">
        <f t="shared" si="4"/>
        <v>06363391001</v>
      </c>
      <c r="C260" t="s">
        <v>15</v>
      </c>
      <c r="D260" t="s">
        <v>533</v>
      </c>
      <c r="E260" t="s">
        <v>33</v>
      </c>
      <c r="F260" s="1" t="s">
        <v>34</v>
      </c>
      <c r="G260" t="s">
        <v>35</v>
      </c>
      <c r="H260">
        <v>0</v>
      </c>
      <c r="I260" s="2">
        <v>42398</v>
      </c>
      <c r="J260" s="2">
        <v>42527</v>
      </c>
      <c r="K260">
        <v>1163.56</v>
      </c>
    </row>
    <row r="261" spans="1:11" x14ac:dyDescent="0.25">
      <c r="A261" t="str">
        <f>"Z8D1B7D2D6"</f>
        <v>Z8D1B7D2D6</v>
      </c>
      <c r="B261" t="str">
        <f t="shared" si="4"/>
        <v>06363391001</v>
      </c>
      <c r="C261" t="s">
        <v>15</v>
      </c>
      <c r="D261" t="s">
        <v>534</v>
      </c>
      <c r="E261" t="s">
        <v>17</v>
      </c>
      <c r="F261" s="1" t="s">
        <v>535</v>
      </c>
      <c r="G261" t="s">
        <v>536</v>
      </c>
      <c r="H261">
        <v>2700</v>
      </c>
      <c r="I261" s="2">
        <v>42677</v>
      </c>
      <c r="J261" s="2">
        <v>42709</v>
      </c>
      <c r="K261">
        <v>2700</v>
      </c>
    </row>
    <row r="262" spans="1:11" x14ac:dyDescent="0.25">
      <c r="A262" t="str">
        <f>"Z011905D92"</f>
        <v>Z011905D92</v>
      </c>
      <c r="B262" t="str">
        <f t="shared" si="4"/>
        <v>06363391001</v>
      </c>
      <c r="C262" t="s">
        <v>15</v>
      </c>
      <c r="D262" t="s">
        <v>537</v>
      </c>
      <c r="E262" t="s">
        <v>33</v>
      </c>
      <c r="F262" s="1" t="s">
        <v>538</v>
      </c>
      <c r="G262" t="s">
        <v>539</v>
      </c>
      <c r="H262">
        <v>15000</v>
      </c>
      <c r="I262" s="2">
        <v>42443</v>
      </c>
      <c r="J262" s="2">
        <v>43646</v>
      </c>
      <c r="K262">
        <v>3142.91</v>
      </c>
    </row>
    <row r="263" spans="1:11" x14ac:dyDescent="0.25">
      <c r="A263" t="str">
        <f>"Z851A686D8"</f>
        <v>Z851A686D8</v>
      </c>
      <c r="B263" t="str">
        <f t="shared" si="4"/>
        <v>06363391001</v>
      </c>
      <c r="C263" t="s">
        <v>15</v>
      </c>
      <c r="D263" t="s">
        <v>540</v>
      </c>
      <c r="E263" t="s">
        <v>78</v>
      </c>
      <c r="F263" s="1" t="s">
        <v>541</v>
      </c>
      <c r="G263" t="s">
        <v>542</v>
      </c>
      <c r="H263">
        <v>2340</v>
      </c>
      <c r="I263" s="2">
        <v>42584</v>
      </c>
      <c r="J263" s="2">
        <v>42654</v>
      </c>
      <c r="K263">
        <v>2340</v>
      </c>
    </row>
    <row r="264" spans="1:11" x14ac:dyDescent="0.25">
      <c r="A264" t="str">
        <f>"Z6020B16D8"</f>
        <v>Z6020B16D8</v>
      </c>
      <c r="B264" t="str">
        <f t="shared" si="4"/>
        <v>06363391001</v>
      </c>
      <c r="C264" t="s">
        <v>15</v>
      </c>
      <c r="D264" t="s">
        <v>543</v>
      </c>
      <c r="E264" t="s">
        <v>17</v>
      </c>
      <c r="F264" s="1" t="s">
        <v>544</v>
      </c>
      <c r="G264" t="s">
        <v>545</v>
      </c>
      <c r="H264">
        <v>6552</v>
      </c>
      <c r="I264" s="2">
        <v>42654</v>
      </c>
      <c r="J264" s="2">
        <v>42667</v>
      </c>
      <c r="K264">
        <v>6552</v>
      </c>
    </row>
    <row r="265" spans="1:11" x14ac:dyDescent="0.25">
      <c r="A265" t="str">
        <f>"Z8D1A010FD"</f>
        <v>Z8D1A010FD</v>
      </c>
      <c r="B265" t="str">
        <f t="shared" si="4"/>
        <v>06363391001</v>
      </c>
      <c r="C265" t="s">
        <v>15</v>
      </c>
      <c r="D265" t="s">
        <v>546</v>
      </c>
      <c r="E265" t="s">
        <v>17</v>
      </c>
      <c r="F265" s="1" t="s">
        <v>547</v>
      </c>
      <c r="G265" t="s">
        <v>548</v>
      </c>
      <c r="H265">
        <v>3750</v>
      </c>
      <c r="I265" s="2">
        <v>42500</v>
      </c>
      <c r="J265" s="2">
        <v>42508</v>
      </c>
      <c r="K265">
        <v>0</v>
      </c>
    </row>
    <row r="266" spans="1:11" x14ac:dyDescent="0.25">
      <c r="A266" t="str">
        <f>"ZC41B3328C"</f>
        <v>ZC41B3328C</v>
      </c>
      <c r="B266" t="str">
        <f t="shared" si="4"/>
        <v>06363391001</v>
      </c>
      <c r="C266" t="s">
        <v>15</v>
      </c>
      <c r="D266" t="s">
        <v>549</v>
      </c>
      <c r="E266" t="s">
        <v>17</v>
      </c>
      <c r="F266" s="1" t="s">
        <v>550</v>
      </c>
      <c r="G266" t="s">
        <v>551</v>
      </c>
      <c r="H266">
        <v>200</v>
      </c>
      <c r="I266" s="2">
        <v>42643</v>
      </c>
      <c r="J266" s="2">
        <v>42643</v>
      </c>
      <c r="K266">
        <v>200</v>
      </c>
    </row>
    <row r="267" spans="1:11" x14ac:dyDescent="0.25">
      <c r="A267" t="str">
        <f>"Z0E1A145EC"</f>
        <v>Z0E1A145EC</v>
      </c>
      <c r="B267" t="str">
        <f t="shared" si="4"/>
        <v>06363391001</v>
      </c>
      <c r="C267" t="s">
        <v>15</v>
      </c>
      <c r="D267" t="s">
        <v>552</v>
      </c>
      <c r="E267" t="s">
        <v>17</v>
      </c>
      <c r="F267" s="1" t="s">
        <v>160</v>
      </c>
      <c r="G267" t="s">
        <v>161</v>
      </c>
      <c r="H267">
        <v>1600</v>
      </c>
      <c r="I267" s="2">
        <v>42766</v>
      </c>
      <c r="J267" s="2">
        <v>42766</v>
      </c>
      <c r="K267">
        <v>0</v>
      </c>
    </row>
    <row r="268" spans="1:11" x14ac:dyDescent="0.25">
      <c r="A268" t="str">
        <f>"ZA51A60052"</f>
        <v>ZA51A60052</v>
      </c>
      <c r="B268" t="str">
        <f t="shared" si="4"/>
        <v>06363391001</v>
      </c>
      <c r="C268" t="s">
        <v>15</v>
      </c>
      <c r="D268" t="s">
        <v>553</v>
      </c>
      <c r="E268" t="s">
        <v>17</v>
      </c>
      <c r="F268" s="1" t="s">
        <v>160</v>
      </c>
      <c r="G268" t="s">
        <v>161</v>
      </c>
      <c r="H268">
        <v>1750</v>
      </c>
      <c r="I268" s="2">
        <v>42657</v>
      </c>
      <c r="J268" s="2">
        <v>42657</v>
      </c>
      <c r="K268">
        <v>0</v>
      </c>
    </row>
    <row r="269" spans="1:11" x14ac:dyDescent="0.25">
      <c r="A269" t="str">
        <f>"Z261B83D66"</f>
        <v>Z261B83D66</v>
      </c>
      <c r="B269" t="str">
        <f t="shared" si="4"/>
        <v>06363391001</v>
      </c>
      <c r="C269" t="s">
        <v>15</v>
      </c>
      <c r="D269" t="s">
        <v>554</v>
      </c>
      <c r="E269" t="s">
        <v>17</v>
      </c>
      <c r="F269" s="1" t="s">
        <v>160</v>
      </c>
      <c r="G269" t="s">
        <v>161</v>
      </c>
      <c r="H269">
        <v>169.34</v>
      </c>
      <c r="I269" s="2">
        <v>42682</v>
      </c>
      <c r="J269" s="2">
        <v>42682</v>
      </c>
      <c r="K269">
        <v>0</v>
      </c>
    </row>
    <row r="270" spans="1:11" x14ac:dyDescent="0.25">
      <c r="A270" t="str">
        <f>"6792432C32"</f>
        <v>6792432C32</v>
      </c>
      <c r="B270" t="str">
        <f t="shared" si="4"/>
        <v>06363391001</v>
      </c>
      <c r="C270" t="s">
        <v>15</v>
      </c>
      <c r="D270" t="s">
        <v>555</v>
      </c>
      <c r="E270" t="s">
        <v>33</v>
      </c>
      <c r="F270" s="1" t="s">
        <v>556</v>
      </c>
      <c r="G270" t="s">
        <v>557</v>
      </c>
      <c r="H270">
        <v>269936.90999999997</v>
      </c>
      <c r="I270" s="2">
        <v>42680</v>
      </c>
      <c r="J270" s="2">
        <v>43719</v>
      </c>
      <c r="K270">
        <v>122000.54</v>
      </c>
    </row>
    <row r="271" spans="1:11" x14ac:dyDescent="0.25">
      <c r="A271" t="str">
        <f>"ZF51C05509"</f>
        <v>ZF51C05509</v>
      </c>
      <c r="B271" t="str">
        <f t="shared" si="4"/>
        <v>06363391001</v>
      </c>
      <c r="C271" t="s">
        <v>15</v>
      </c>
      <c r="D271" t="s">
        <v>558</v>
      </c>
      <c r="E271" t="s">
        <v>17</v>
      </c>
      <c r="F271" s="1" t="s">
        <v>346</v>
      </c>
      <c r="G271" t="s">
        <v>347</v>
      </c>
      <c r="H271">
        <v>112</v>
      </c>
      <c r="I271" s="2">
        <v>43097</v>
      </c>
      <c r="J271" s="2">
        <v>42732</v>
      </c>
      <c r="K271">
        <v>112</v>
      </c>
    </row>
    <row r="272" spans="1:11" x14ac:dyDescent="0.25">
      <c r="A272" t="str">
        <f>"Z731B10852"</f>
        <v>Z731B10852</v>
      </c>
      <c r="B272" t="str">
        <f t="shared" si="4"/>
        <v>06363391001</v>
      </c>
      <c r="C272" t="s">
        <v>15</v>
      </c>
      <c r="D272" t="s">
        <v>559</v>
      </c>
      <c r="E272" t="s">
        <v>17</v>
      </c>
      <c r="F272" s="1" t="s">
        <v>24</v>
      </c>
      <c r="G272" t="s">
        <v>25</v>
      </c>
      <c r="H272">
        <v>2970</v>
      </c>
      <c r="I272" s="2">
        <v>42625</v>
      </c>
      <c r="J272" s="2">
        <v>42633</v>
      </c>
      <c r="K272">
        <v>2970</v>
      </c>
    </row>
    <row r="273" spans="1:11" x14ac:dyDescent="0.25">
      <c r="A273" t="str">
        <f>"Z941A8790B"</f>
        <v>Z941A8790B</v>
      </c>
      <c r="B273" t="str">
        <f t="shared" si="4"/>
        <v>06363391001</v>
      </c>
      <c r="C273" t="s">
        <v>15</v>
      </c>
      <c r="D273" t="s">
        <v>560</v>
      </c>
      <c r="E273" t="s">
        <v>33</v>
      </c>
      <c r="F273" s="1" t="s">
        <v>538</v>
      </c>
      <c r="G273" t="s">
        <v>539</v>
      </c>
      <c r="H273">
        <v>0</v>
      </c>
      <c r="I273" s="2">
        <v>42557</v>
      </c>
      <c r="J273" s="2">
        <v>43646</v>
      </c>
      <c r="K273">
        <v>16533.84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sicilia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2019-01-29T16:17:20Z</dcterms:created>
  <dcterms:modified xsi:type="dcterms:W3CDTF">2019-01-29T16:17:20Z</dcterms:modified>
</cp:coreProperties>
</file>