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umb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</calcChain>
</file>

<file path=xl/sharedStrings.xml><?xml version="1.0" encoding="utf-8"?>
<sst xmlns="http://schemas.openxmlformats.org/spreadsheetml/2006/main" count="376" uniqueCount="186">
  <si>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</si>
  <si>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</si>
  <si>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</si>
  <si>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</si>
  <si>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</si>
  <si>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</si>
  <si>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</si>
  <si>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</si>
  <si>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</si>
  <si>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</si>
  <si>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</si>
  <si>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</si>
  <si>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</si>
  <si>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</si>
  <si>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</si>
  <si>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Umbria</t>
  </si>
  <si>
    <t>Fornitura di n. 2000 cartelline stampate</t>
  </si>
  <si>
    <t>23-AFFIDAMENTO IN ECONOMIA - AFFIDAMENTO DIRETTO</t>
  </si>
  <si>
    <t xml:space="preserve">GRAPHICMASTERS SNC (CF: 01830890545)
</t>
  </si>
  <si>
    <t>GRAPHICMASTERS SNC (CF: 01830890545)</t>
  </si>
  <si>
    <t>Manutenzione strumentazione topografica</t>
  </si>
  <si>
    <t xml:space="preserve">GEOGLOBEX di Casiraghi Alessio (CF: CSRLSF74T17F704N)
</t>
  </si>
  <si>
    <t>GEOGLOBEX di Casiraghi Alessio (CF: CSRLSF74T17F704N)</t>
  </si>
  <si>
    <t>Sostituzione maniglioni antipanico Immobile FIP Perugia</t>
  </si>
  <si>
    <t xml:space="preserve">Moscariello Costruzioni S.r.l. (CF: 01378430761)
</t>
  </si>
  <si>
    <t>Moscariello Costruzioni S.r.l. (CF: 01378430761)</t>
  </si>
  <si>
    <t>abbonamento on line quotidiano "Corriere dell'Umbria</t>
  </si>
  <si>
    <t xml:space="preserve">GRUPPO CORRIERE SRL (CF: 11948101008)
</t>
  </si>
  <si>
    <t>GRUPPO CORRIERE SRL (CF: 11948101008)</t>
  </si>
  <si>
    <t>Fornitura di n. 11 Hard Disk esterni</t>
  </si>
  <si>
    <t xml:space="preserve">INGROSCART SRL (CF: 01469840662)
</t>
  </si>
  <si>
    <t>INGROSCART SRL (CF: 01469840662)</t>
  </si>
  <si>
    <t>Esecuzione lavori elettrici UPT Perugia</t>
  </si>
  <si>
    <t xml:space="preserve">Ottavi srl Unipersonale (CF: 03122890548)
</t>
  </si>
  <si>
    <t>Ottavi srl Unipersonale (CF: 03122890548)</t>
  </si>
  <si>
    <t>Abbonamento on line quotidiano "il Messaggero"</t>
  </si>
  <si>
    <t xml:space="preserve">CED DIGITALSERVIZI SRL (CF: 11476541005)
</t>
  </si>
  <si>
    <t>CED DIGITALSERVIZI SRL (CF: 11476541005)</t>
  </si>
  <si>
    <t xml:space="preserve">Manutenzione porte di accesso </t>
  </si>
  <si>
    <t xml:space="preserve">Metal Edile Artigiana Snc (CF: 01150150546)
</t>
  </si>
  <si>
    <t>Metal Edile Artigiana Snc (CF: 01150150546)</t>
  </si>
  <si>
    <t>Fornitura di monitor per sistema eliminacode - UT CittÃ  di Castello</t>
  </si>
  <si>
    <t xml:space="preserve">SIGMA S.P.A. (CF: 01590580443)
</t>
  </si>
  <si>
    <t>SIGMA S.P.A. (CF: 01590580443)</t>
  </si>
  <si>
    <t>Riparazione barriere di accesso al parcheggio DP Terni</t>
  </si>
  <si>
    <t xml:space="preserve">Gigli Domenico e Pacifici Carlo Snc (CF: 00227440559)
</t>
  </si>
  <si>
    <t>Gigli Domenico e Pacifici Carlo Snc (CF: 00227440559)</t>
  </si>
  <si>
    <t>Noleggio apparecchiature multifunzione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</si>
  <si>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</si>
  <si>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</si>
  <si>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</si>
  <si>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>Lavori di riparazione immobile FIP Perugia</t>
  </si>
  <si>
    <t>Fornitura di manifesti e pieghevoli</t>
  </si>
  <si>
    <t xml:space="preserve">Italgraf Snc (CF: 00627130545)
</t>
  </si>
  <si>
    <t>Italgraf Snc (CF: 00627130545)</t>
  </si>
  <si>
    <t>Servizio di pulizia a ridotto impatto ambientale</t>
  </si>
  <si>
    <t xml:space="preserve">C.R. APPALTI SRL (CF: 04622851006)
</t>
  </si>
  <si>
    <t>C.R. APPALTI SRL (CF: 04622851006)</t>
  </si>
  <si>
    <t>Rifacimento linea di adduzione gas metano</t>
  </si>
  <si>
    <t>Implementazione punti luce Immobile FIP Perugia</t>
  </si>
  <si>
    <t>Fornitura di classificatore e di lampada da tavolo</t>
  </si>
  <si>
    <t xml:space="preserve">PAPER-INGROS di Frega Davide (CF: FRGDVD45L24E745Y)
</t>
  </si>
  <si>
    <t>PAPER-INGROS di Frega Davide (CF: FRGDVD45L24E745Y)</t>
  </si>
  <si>
    <t>Abbonamento al Bollettino Tributario</t>
  </si>
  <si>
    <t xml:space="preserve">BOLLETTINO TRIBUTARIO SNC DI G. SALVATORES E C.  (CF: 00882700156)
</t>
  </si>
  <si>
    <t>BOLLETTINO TRIBUTARIO SNC DI G. SALVATORES E C.  (CF: 00882700156)</t>
  </si>
  <si>
    <t>Implementazione di sirena di allarme</t>
  </si>
  <si>
    <t xml:space="preserve">Sekuritalia (CF: 02812080543)
</t>
  </si>
  <si>
    <t>Sekuritalia (CF: 02812080543)</t>
  </si>
  <si>
    <t>Lavori di piccola manutenzione uffici Agenzia Entrate</t>
  </si>
  <si>
    <t>Fornitura di carta riciclata A4</t>
  </si>
  <si>
    <t xml:space="preserve">LYRECO ITALIA S.P.A. (CF: 11582010150)
</t>
  </si>
  <si>
    <t>LYRECO ITALIA S.P.A. (CF: 11582010150)</t>
  </si>
  <si>
    <t>fornitura di gas naturale uffici regione Umbria</t>
  </si>
  <si>
    <t xml:space="preserve">ESTRA ENERGIE SRL (CF: 01219980529)
</t>
  </si>
  <si>
    <t>ESTRA ENERGIE SRL (CF: 01219980529)</t>
  </si>
  <si>
    <t>Sostituzione pannello in vetro della porta d'ingresso UT Foligno</t>
  </si>
  <si>
    <t xml:space="preserve">Marianivetro SRL (CF: 03313260543)
</t>
  </si>
  <si>
    <t>Marianivetro SRL (CF: 03313260543)</t>
  </si>
  <si>
    <t>Fornitura di toner per stampanti e fax</t>
  </si>
  <si>
    <t>22-PROCEDURA NEGOZIATA DERIVANTE DA AVVISI CON CUI SI INDICE LA GARA</t>
  </si>
  <si>
    <t xml:space="preserve">2M UFFICIO (CF: 07350840638)
All Office di Perrone Patrizia (CF: PRRPRZ71B66C352E)
CARTOTEC 92 SAS (CF: 04293631000)
ERREBIAN SPA (CF: 08397890586)
FINBUC SRL (CF: 08573761007)
</t>
  </si>
  <si>
    <t>ERREBIAN SPA (CF: 08397890586)</t>
  </si>
  <si>
    <t>fornitura buoni pasto agenzia entrate regione umbria maggio/giugno 2016</t>
  </si>
  <si>
    <t xml:space="preserve">REPAS LUNCH COUPON (CF: 08122660585)
</t>
  </si>
  <si>
    <t>REPAS LUNCH COUPON (CF: 08122660585)</t>
  </si>
  <si>
    <t>Lavori elettrici</t>
  </si>
  <si>
    <t>Fornitura e posa in opera di pavimento e battiscopa</t>
  </si>
  <si>
    <t xml:space="preserve">Edil AEnne (CF: 03370760542)
</t>
  </si>
  <si>
    <t>Edil AEnne (CF: 03370760542)</t>
  </si>
  <si>
    <t>Ripristino funzionalitÃ  DP Terni</t>
  </si>
  <si>
    <t xml:space="preserve">MICRONTEL S.p.A. (CF: 05095330014)
</t>
  </si>
  <si>
    <t>MICRONTEL S.p.A. (CF: 05095330014)</t>
  </si>
  <si>
    <t>Fornitura di toner per stampanti Xerox Phaser 7500DT</t>
  </si>
  <si>
    <t xml:space="preserve">SECURSYSTEM S.R.L. (CF: 00921360442)
</t>
  </si>
  <si>
    <t>SECURSYSTEM S.R.L. (CF: 00921360442)</t>
  </si>
  <si>
    <t>Collaudo e manutenzione impianto di spegnimento automatico UPT Perugia</t>
  </si>
  <si>
    <t xml:space="preserve">C.I.A. IMPIANTI SRL (CF: 00235710548)
NO FIRE SRL (CF: 02817500545)
RM ANTINCENDI SRL (CF: 00495600553)
Sekuritalia (CF: 02812080543)
TRASIMENO ANTINCENDI SNC  (CF: 02286980541)
</t>
  </si>
  <si>
    <t>Riparazione e manutenzione porte di ingresso, porte interne e finestre</t>
  </si>
  <si>
    <t>Fornitura e posa in opera di rampa di accesso UPT Perugia</t>
  </si>
  <si>
    <t>Abbonamento al quotidiano "IL SOLE 24 ORE" carta + digitale</t>
  </si>
  <si>
    <t xml:space="preserve">IL SOLE 24ORE S.P.A. (CF: 00777910159)
</t>
  </si>
  <si>
    <t>IL SOLE 24ORE S.P.A. (CF: 00777910159)</t>
  </si>
  <si>
    <t>Fornitura monitor x sistema eliminacode DP Perugia - UT G.Tadino</t>
  </si>
  <si>
    <t>fornitura buoni pasto uffici regione Umbria periodo settembre 2016/giugno 2017</t>
  </si>
  <si>
    <t>Fornitura di millessimi anno 2017</t>
  </si>
  <si>
    <t xml:space="preserve">Istituto Poligrafico e Zecca dello Stato  (CF: 00399810589)
</t>
  </si>
  <si>
    <t>Istituto Poligrafico e Zecca dello Stato  (CF: 00399810589)</t>
  </si>
  <si>
    <t>Fornitura e posa in opera di scala di sicurezza - UT Gualdo Tadino</t>
  </si>
  <si>
    <t xml:space="preserve">PECCI Aldo (CF: PCCLDA50E09L573F)
</t>
  </si>
  <si>
    <t>PECCI Aldo (CF: PCCLDA50E09L573F)</t>
  </si>
  <si>
    <t>Riparazione pompa impianto antincendio</t>
  </si>
  <si>
    <t>Fornitura  di base, aste e bandiere</t>
  </si>
  <si>
    <t xml:space="preserve">FAGGIONATO ROBERTO (CF: FGGRRT74M13F464Y)
</t>
  </si>
  <si>
    <t>FAGGIONATO ROBERTO (CF: FGGRRT74M13F464Y)</t>
  </si>
  <si>
    <t>Fornitura di etichette non removibili</t>
  </si>
  <si>
    <t xml:space="preserve">CAPRIOLI SOLUTIONS S.R.L. (CF: 10892451005)
</t>
  </si>
  <si>
    <t>CAPRIOLI SOLUTIONS S.R.L. (CF: 10892451005)</t>
  </si>
  <si>
    <t>Lavori di tinteggiatura dei locali e di piccola manutenzione</t>
  </si>
  <si>
    <t>Manutenzione sistemi di videosorveglianza</t>
  </si>
  <si>
    <t xml:space="preserve">Sabatini srl (CF: 02696470547)
</t>
  </si>
  <si>
    <t>Sabatini srl (CF: 02696470547)</t>
  </si>
  <si>
    <t>Manutenzione porte - Direzione Provinciale di Terni</t>
  </si>
  <si>
    <t xml:space="preserve">LA CASA DELL'INFISSO SNC (CF: 01244240550)
</t>
  </si>
  <si>
    <t>LA CASA DELL'INFISSO SNC (CF: 01244240550)</t>
  </si>
  <si>
    <t>Fornitura buoni pasto uffici regione Umbria 4Â° bimestre 2016</t>
  </si>
  <si>
    <t>Fornitura di cancelleria</t>
  </si>
  <si>
    <t xml:space="preserve">Comitalia srl (CF: 01525700546)
IDEM GROUP SRL (CF: 07727390721)
kALIBRA UFFICIO (CF: 02409150022)
SODIM SR (CF: 01665630859)
Toriazzi S.r.l. (CF: 00938080348)
</t>
  </si>
  <si>
    <t>Comitalia srl (CF: 01525700546)</t>
  </si>
  <si>
    <t>Programmazione impianto antintrusione DP Terni</t>
  </si>
  <si>
    <t xml:space="preserve">Vivilux Snc (CF: 00250330552)
</t>
  </si>
  <si>
    <t>Vivilux Snc (CF: 00250330552)</t>
  </si>
  <si>
    <t>Ripristino funzionalitÃ  porta ingresso DP Terni</t>
  </si>
  <si>
    <t>Fornitura di libri</t>
  </si>
  <si>
    <t xml:space="preserve">WOLTERS KLUWER ITALIA SRL (CF: 10209790152)
</t>
  </si>
  <si>
    <t>WOLTERS KLUWER ITALIA SRL (CF: 10209790152)</t>
  </si>
  <si>
    <t xml:space="preserve">Centro Tecnocontabile Srl (CF: 00446950545)
</t>
  </si>
  <si>
    <t>Centro Tecnocontabile Srl (CF: 00446950545)</t>
  </si>
  <si>
    <t>Servizio di riscossione tributi con modalitÃ  elettroniche e ritiro valori</t>
  </si>
  <si>
    <t xml:space="preserve">BANCA NAZIONALE DEL LAVORO SPA (CF: 09339391006)
</t>
  </si>
  <si>
    <t>BANCA NAZIONALE DEL LAVORO SPA (CF: 09339391006)</t>
  </si>
  <si>
    <t>Rimozione e smaltimento impianti antincendio UPT Perugia e UPT Terni</t>
  </si>
  <si>
    <t>Fornitura di cartelline e fogli fustellati</t>
  </si>
  <si>
    <t>Riparazione sistema di allarme UT Orvieto</t>
  </si>
  <si>
    <t xml:space="preserve">Umbra Control srl  (CF: 03173250543)
</t>
  </si>
  <si>
    <t>Umbra Control srl  (CF: 03173250543)</t>
  </si>
  <si>
    <t>Sostituzione serrature porte di accesso ai locali</t>
  </si>
  <si>
    <t>Fornitura e installazione lampada per videoproiettore</t>
  </si>
  <si>
    <t xml:space="preserve">FP Service Srl (CF: 03270160546)
</t>
  </si>
  <si>
    <t>FP Service Srl (CF: 03270160546)</t>
  </si>
  <si>
    <t xml:space="preserve">Installazione e programmazione orologio digitale sistema antintrusione </t>
  </si>
  <si>
    <t xml:space="preserve">VIGILANZA UMBRA MONDIALPOL SPA (CF: 00623720547)
</t>
  </si>
  <si>
    <t>VIGILANZA UMBRA MONDIALPOL SPA (CF: 00623720547)</t>
  </si>
  <si>
    <t>Lavori edili presso la DR Umbria e la DP di Perugia</t>
  </si>
  <si>
    <t>Riparazione porta DP Terni</t>
  </si>
  <si>
    <t>Fornitura di rotoli di carta x sistema eliminacode</t>
  </si>
  <si>
    <t>Fornitura di lavagna portablocco</t>
  </si>
  <si>
    <t xml:space="preserve">Comitalia srl (CF: 01525700546)
</t>
  </si>
  <si>
    <t>Fornitura di toner per stampanti</t>
  </si>
  <si>
    <t xml:space="preserve">R.C.M. ITALIA s.r.l. (CF: 06736060630)
</t>
  </si>
  <si>
    <t>R.C.M. ITALIA s.r.l. (CF: 06736060630)</t>
  </si>
  <si>
    <t>Lavori elettrici e di cablaggio UPT Perugia</t>
  </si>
  <si>
    <t>Lavori edili e manutentivi presso la DP di Terni</t>
  </si>
  <si>
    <t xml:space="preserve">DUNCA Stefan (CF: DNCSFN78D18Z129N)
</t>
  </si>
  <si>
    <t>DUNCA Stefan (CF: DNCSFN78D18Z129N)</t>
  </si>
  <si>
    <t>Fornitura e installazione di elettromaniglie UPT Perugia</t>
  </si>
  <si>
    <t>Fornitura di timbri a calendario</t>
  </si>
  <si>
    <t xml:space="preserve">timbrificio Grifo snc (CF: 02133060547)
</t>
  </si>
  <si>
    <t>timbrificio Grifo snc (CF: 02133060547)</t>
  </si>
  <si>
    <t>Fornitura ed installazione cartellonistica di sicurezza UT Spoleto</t>
  </si>
  <si>
    <t xml:space="preserve">TRASIMENO ANTINCENDI SNC  (CF: 02286980541)
</t>
  </si>
  <si>
    <t>TRASIMENO ANTINCENDI SNC  (CF: 02286980541)</t>
  </si>
  <si>
    <t>Fornitura e installazione maniglione antipanico e luce di emergenza</t>
  </si>
  <si>
    <t>Fornitura di carta naturale A4 e A3</t>
  </si>
  <si>
    <t xml:space="preserve">CORPORATE EXPRESS SRL (CF: 00936630151)
</t>
  </si>
  <si>
    <t>CORPORATE EXPRESS SRL (CF: 00936630151)</t>
  </si>
  <si>
    <t>Fornitura di toner per stampanti HP Officejet Pro X 451 dw</t>
  </si>
  <si>
    <t xml:space="preserve">ITALWARE  SRL  (CF: 08619670584)
</t>
  </si>
  <si>
    <t>ITALWARE  SRL  (CF: 08619670584)</t>
  </si>
  <si>
    <t>Servizio di prelievo, trasporto e consegna di corrispondenza</t>
  </si>
  <si>
    <t xml:space="preserve">SDA Express courier Spa (CF: 02335990541)
</t>
  </si>
  <si>
    <t>SDA Express courier Spa (CF: 02335990541)</t>
  </si>
  <si>
    <t>Fornitura di arredi a norma</t>
  </si>
  <si>
    <t xml:space="preserve">LORETI ARREDAMENTI SNC (CF: 03140210547)
</t>
  </si>
  <si>
    <t>LORETI ARREDAMENTI SNC (CF: 03140210547)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</si>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</sst>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B6" sqref="B6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185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"Z5218CF050"</f>
        <v>Z5218CF050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490</v>
      </c>
      <c r="I3" s="2">
        <v>42432</v>
      </c>
      <c r="J3" s="2">
        <v>42452</v>
      </c>
      <c r="K3">
        <v>490</v>
      </c>
    </row>
    <row r="4" spans="1:11" x14ac:dyDescent="0.25">
      <c r="A4" t="str">
        <f>"ZA0182F79B"</f>
        <v>ZA0182F79B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808</v>
      </c>
      <c r="I4" s="2">
        <v>42395</v>
      </c>
      <c r="J4" s="2">
        <v>42415</v>
      </c>
      <c r="K4">
        <v>808</v>
      </c>
    </row>
    <row r="5" spans="1:11" x14ac:dyDescent="0.25">
      <c r="A5" t="str">
        <f>"Z4E18501AA"</f>
        <v>Z4E18501AA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900</v>
      </c>
      <c r="I5" s="2">
        <v>42402</v>
      </c>
      <c r="J5" s="2">
        <v>42422</v>
      </c>
      <c r="K5">
        <v>900</v>
      </c>
    </row>
    <row r="6" spans="1:11" x14ac:dyDescent="0.25">
      <c r="A6" t="str">
        <f>"Z1518E17A9"</f>
        <v>Z1518E17A9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153.84</v>
      </c>
      <c r="I6" s="2">
        <v>42440</v>
      </c>
      <c r="J6" s="2">
        <v>42804</v>
      </c>
      <c r="K6">
        <v>153.84</v>
      </c>
    </row>
    <row r="7" spans="1:11" x14ac:dyDescent="0.25">
      <c r="A7" t="str">
        <f>"ZE91979975"</f>
        <v>ZE91979975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715</v>
      </c>
      <c r="I7" s="2">
        <v>42478</v>
      </c>
      <c r="J7" s="2">
        <v>42488</v>
      </c>
      <c r="K7">
        <v>715</v>
      </c>
    </row>
    <row r="8" spans="1:11" x14ac:dyDescent="0.25">
      <c r="A8" t="str">
        <f>"Z5818CF7D0"</f>
        <v>Z5818CF7D0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980</v>
      </c>
      <c r="I8" s="2">
        <v>42432</v>
      </c>
      <c r="J8" s="2">
        <v>42445</v>
      </c>
      <c r="K8">
        <v>980</v>
      </c>
    </row>
    <row r="9" spans="1:11" x14ac:dyDescent="0.25">
      <c r="A9" t="str">
        <f>"ZA618E0EB3"</f>
        <v>ZA618E0EB3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144.22</v>
      </c>
      <c r="I9" s="2">
        <v>42437</v>
      </c>
      <c r="J9" s="2">
        <v>42801</v>
      </c>
      <c r="K9">
        <v>144.22</v>
      </c>
    </row>
    <row r="10" spans="1:11" x14ac:dyDescent="0.25">
      <c r="A10" t="str">
        <f>"Z2E18E498A"</f>
        <v>Z2E18E498A</v>
      </c>
      <c r="B10" t="str">
        <f t="shared" si="0"/>
        <v>06363391001</v>
      </c>
      <c r="C10" t="s">
        <v>15</v>
      </c>
      <c r="D10" t="s">
        <v>38</v>
      </c>
      <c r="E10" t="s">
        <v>17</v>
      </c>
      <c r="F10" s="1" t="s">
        <v>39</v>
      </c>
      <c r="G10" t="s">
        <v>40</v>
      </c>
      <c r="H10">
        <v>778</v>
      </c>
      <c r="I10" s="2">
        <v>42439</v>
      </c>
      <c r="J10" s="2">
        <v>42452</v>
      </c>
      <c r="K10">
        <v>778</v>
      </c>
    </row>
    <row r="11" spans="1:11" x14ac:dyDescent="0.25">
      <c r="A11" t="str">
        <f>"Z9319346DC"</f>
        <v>Z9319346DC</v>
      </c>
      <c r="B11" t="str">
        <f t="shared" si="0"/>
        <v>06363391001</v>
      </c>
      <c r="C11" t="s">
        <v>15</v>
      </c>
      <c r="D11" t="s">
        <v>41</v>
      </c>
      <c r="E11" t="s">
        <v>17</v>
      </c>
      <c r="F11" s="1" t="s">
        <v>42</v>
      </c>
      <c r="G11" t="s">
        <v>43</v>
      </c>
      <c r="H11">
        <v>1250</v>
      </c>
      <c r="I11" s="2">
        <v>42460</v>
      </c>
      <c r="J11" s="2">
        <v>42503</v>
      </c>
      <c r="K11">
        <v>1250</v>
      </c>
    </row>
    <row r="12" spans="1:11" x14ac:dyDescent="0.25">
      <c r="A12" t="str">
        <f>"Z12197120D"</f>
        <v>Z12197120D</v>
      </c>
      <c r="B12" t="str">
        <f t="shared" si="0"/>
        <v>06363391001</v>
      </c>
      <c r="C12" t="s">
        <v>15</v>
      </c>
      <c r="D12" t="s">
        <v>44</v>
      </c>
      <c r="E12" t="s">
        <v>17</v>
      </c>
      <c r="F12" s="1" t="s">
        <v>45</v>
      </c>
      <c r="G12" t="s">
        <v>46</v>
      </c>
      <c r="H12">
        <v>411.36</v>
      </c>
      <c r="I12" s="2">
        <v>42487</v>
      </c>
      <c r="J12" s="2">
        <v>42487</v>
      </c>
      <c r="K12">
        <v>411.36</v>
      </c>
    </row>
    <row r="13" spans="1:11" x14ac:dyDescent="0.25">
      <c r="A13" t="str">
        <f>"6568718592"</f>
        <v>6568718592</v>
      </c>
      <c r="B13" t="str">
        <f t="shared" si="0"/>
        <v>06363391001</v>
      </c>
      <c r="C13" t="s">
        <v>15</v>
      </c>
      <c r="D13" t="s">
        <v>47</v>
      </c>
      <c r="E13" t="s">
        <v>48</v>
      </c>
      <c r="F13" s="1" t="s">
        <v>49</v>
      </c>
      <c r="G13" t="s">
        <v>50</v>
      </c>
      <c r="H13">
        <v>11217.6</v>
      </c>
      <c r="I13" s="2">
        <v>42475</v>
      </c>
      <c r="J13" s="2">
        <v>43937</v>
      </c>
      <c r="K13">
        <v>7011.4</v>
      </c>
    </row>
    <row r="14" spans="1:11" x14ac:dyDescent="0.25">
      <c r="A14" t="str">
        <f>"Z931A05351"</f>
        <v>Z931A05351</v>
      </c>
      <c r="B14" t="str">
        <f t="shared" si="0"/>
        <v>06363391001</v>
      </c>
      <c r="C14" t="s">
        <v>15</v>
      </c>
      <c r="D14" t="s">
        <v>51</v>
      </c>
      <c r="E14" t="s">
        <v>17</v>
      </c>
      <c r="F14" s="1" t="s">
        <v>39</v>
      </c>
      <c r="G14" t="s">
        <v>40</v>
      </c>
      <c r="H14">
        <v>1308</v>
      </c>
      <c r="I14" s="2">
        <v>42515</v>
      </c>
      <c r="J14" s="2">
        <v>42535</v>
      </c>
      <c r="K14">
        <v>1308</v>
      </c>
    </row>
    <row r="15" spans="1:11" x14ac:dyDescent="0.25">
      <c r="A15" t="str">
        <f>"ZDD1A2E1A0"</f>
        <v>ZDD1A2E1A0</v>
      </c>
      <c r="B15" t="str">
        <f t="shared" si="0"/>
        <v>06363391001</v>
      </c>
      <c r="C15" t="s">
        <v>15</v>
      </c>
      <c r="D15" t="s">
        <v>52</v>
      </c>
      <c r="E15" t="s">
        <v>17</v>
      </c>
      <c r="F15" s="1" t="s">
        <v>53</v>
      </c>
      <c r="G15" t="s">
        <v>54</v>
      </c>
      <c r="H15">
        <v>185</v>
      </c>
      <c r="I15" s="2">
        <v>42527</v>
      </c>
      <c r="J15" s="2">
        <v>42547</v>
      </c>
      <c r="K15">
        <v>185</v>
      </c>
    </row>
    <row r="16" spans="1:11" x14ac:dyDescent="0.25">
      <c r="A16" t="str">
        <f>"674547808B"</f>
        <v>674547808B</v>
      </c>
      <c r="B16" t="str">
        <f t="shared" si="0"/>
        <v>06363391001</v>
      </c>
      <c r="C16" t="s">
        <v>15</v>
      </c>
      <c r="D16" t="s">
        <v>55</v>
      </c>
      <c r="E16" t="s">
        <v>48</v>
      </c>
      <c r="F16" s="1" t="s">
        <v>56</v>
      </c>
      <c r="G16" t="s">
        <v>57</v>
      </c>
      <c r="H16">
        <v>1535883.38</v>
      </c>
      <c r="I16" s="2">
        <v>42492</v>
      </c>
      <c r="J16" s="2">
        <v>43852</v>
      </c>
      <c r="K16">
        <v>573688.05000000005</v>
      </c>
    </row>
    <row r="17" spans="1:11" x14ac:dyDescent="0.25">
      <c r="A17" t="str">
        <f>"Z581941972"</f>
        <v>Z581941972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24</v>
      </c>
      <c r="G17" t="s">
        <v>25</v>
      </c>
      <c r="H17">
        <v>2300</v>
      </c>
      <c r="I17" s="2">
        <v>42464</v>
      </c>
      <c r="J17" s="2">
        <v>42484</v>
      </c>
      <c r="K17">
        <v>2300</v>
      </c>
    </row>
    <row r="18" spans="1:11" x14ac:dyDescent="0.25">
      <c r="A18" t="str">
        <f>"ZDD19419FF"</f>
        <v>ZDD19419FF</v>
      </c>
      <c r="B18" t="str">
        <f t="shared" si="0"/>
        <v>06363391001</v>
      </c>
      <c r="C18" t="s">
        <v>15</v>
      </c>
      <c r="D18" t="s">
        <v>59</v>
      </c>
      <c r="E18" t="s">
        <v>17</v>
      </c>
      <c r="F18" s="1" t="s">
        <v>33</v>
      </c>
      <c r="G18" t="s">
        <v>34</v>
      </c>
      <c r="H18">
        <v>430</v>
      </c>
      <c r="I18" s="2">
        <v>42464</v>
      </c>
      <c r="J18" s="2">
        <v>42484</v>
      </c>
      <c r="K18">
        <v>430</v>
      </c>
    </row>
    <row r="19" spans="1:11" x14ac:dyDescent="0.25">
      <c r="A19" t="str">
        <f>"ZCB19C0B8A"</f>
        <v>ZCB19C0B8A</v>
      </c>
      <c r="B19" t="str">
        <f t="shared" si="0"/>
        <v>06363391001</v>
      </c>
      <c r="C19" t="s">
        <v>15</v>
      </c>
      <c r="D19" t="s">
        <v>60</v>
      </c>
      <c r="E19" t="s">
        <v>17</v>
      </c>
      <c r="F19" s="1" t="s">
        <v>61</v>
      </c>
      <c r="G19" t="s">
        <v>62</v>
      </c>
      <c r="H19">
        <v>230.57</v>
      </c>
      <c r="I19" s="2">
        <v>42496</v>
      </c>
      <c r="J19" s="2">
        <v>42511</v>
      </c>
      <c r="K19">
        <v>230.57</v>
      </c>
    </row>
    <row r="20" spans="1:11" x14ac:dyDescent="0.25">
      <c r="A20" t="str">
        <f>"Z1E19F5632"</f>
        <v>Z1E19F5632</v>
      </c>
      <c r="B20" t="str">
        <f t="shared" si="0"/>
        <v>06363391001</v>
      </c>
      <c r="C20" t="s">
        <v>15</v>
      </c>
      <c r="D20" t="s">
        <v>63</v>
      </c>
      <c r="E20" t="s">
        <v>17</v>
      </c>
      <c r="F20" s="1" t="s">
        <v>64</v>
      </c>
      <c r="G20" t="s">
        <v>65</v>
      </c>
      <c r="H20">
        <v>230</v>
      </c>
      <c r="I20" s="2">
        <v>42513</v>
      </c>
      <c r="J20" s="2">
        <v>42877</v>
      </c>
      <c r="K20">
        <v>230</v>
      </c>
    </row>
    <row r="21" spans="1:11" x14ac:dyDescent="0.25">
      <c r="A21" t="str">
        <f>"Z471A48DDC"</f>
        <v>Z471A48DDC</v>
      </c>
      <c r="B21" t="str">
        <f t="shared" si="0"/>
        <v>06363391001</v>
      </c>
      <c r="C21" t="s">
        <v>15</v>
      </c>
      <c r="D21" t="s">
        <v>66</v>
      </c>
      <c r="E21" t="s">
        <v>17</v>
      </c>
      <c r="F21" s="1" t="s">
        <v>67</v>
      </c>
      <c r="G21" t="s">
        <v>68</v>
      </c>
      <c r="H21">
        <v>1235</v>
      </c>
      <c r="I21" s="2">
        <v>42537</v>
      </c>
      <c r="J21" s="2">
        <v>42557</v>
      </c>
      <c r="K21">
        <v>1235</v>
      </c>
    </row>
    <row r="22" spans="1:11" x14ac:dyDescent="0.25">
      <c r="A22" t="str">
        <f>"Z671A2E22D"</f>
        <v>Z671A2E22D</v>
      </c>
      <c r="B22" t="str">
        <f t="shared" si="0"/>
        <v>06363391001</v>
      </c>
      <c r="C22" t="s">
        <v>15</v>
      </c>
      <c r="D22" t="s">
        <v>69</v>
      </c>
      <c r="E22" t="s">
        <v>17</v>
      </c>
      <c r="F22" s="1" t="s">
        <v>39</v>
      </c>
      <c r="G22" t="s">
        <v>40</v>
      </c>
      <c r="H22">
        <v>437</v>
      </c>
      <c r="I22" s="2">
        <v>42547</v>
      </c>
      <c r="J22" s="2">
        <v>42547</v>
      </c>
      <c r="K22">
        <v>437</v>
      </c>
    </row>
    <row r="23" spans="1:11" x14ac:dyDescent="0.25">
      <c r="A23" t="str">
        <f>"Z901A94EB0"</f>
        <v>Z901A94EB0</v>
      </c>
      <c r="B23" t="str">
        <f t="shared" si="0"/>
        <v>06363391001</v>
      </c>
      <c r="C23" t="s">
        <v>15</v>
      </c>
      <c r="D23" t="s">
        <v>70</v>
      </c>
      <c r="E23" t="s">
        <v>17</v>
      </c>
      <c r="F23" s="1" t="s">
        <v>71</v>
      </c>
      <c r="G23" t="s">
        <v>72</v>
      </c>
      <c r="H23">
        <v>3880</v>
      </c>
      <c r="I23" s="2">
        <v>42562</v>
      </c>
      <c r="J23" s="2">
        <v>42564</v>
      </c>
      <c r="K23">
        <v>3880</v>
      </c>
    </row>
    <row r="24" spans="1:11" x14ac:dyDescent="0.25">
      <c r="A24" t="str">
        <f>"66897940A7"</f>
        <v>66897940A7</v>
      </c>
      <c r="B24" t="str">
        <f t="shared" si="0"/>
        <v>06363391001</v>
      </c>
      <c r="C24" t="s">
        <v>15</v>
      </c>
      <c r="D24" t="s">
        <v>73</v>
      </c>
      <c r="E24" t="s">
        <v>48</v>
      </c>
      <c r="F24" s="1" t="s">
        <v>74</v>
      </c>
      <c r="G24" t="s">
        <v>75</v>
      </c>
      <c r="H24">
        <v>0</v>
      </c>
      <c r="I24" s="2">
        <v>42552</v>
      </c>
      <c r="J24" s="2">
        <v>42916</v>
      </c>
      <c r="K24">
        <v>104242.72</v>
      </c>
    </row>
    <row r="25" spans="1:11" x14ac:dyDescent="0.25">
      <c r="A25" t="str">
        <f>"Z5C1AD84EA"</f>
        <v>Z5C1AD84EA</v>
      </c>
      <c r="B25" t="str">
        <f t="shared" si="0"/>
        <v>06363391001</v>
      </c>
      <c r="C25" t="s">
        <v>15</v>
      </c>
      <c r="D25" t="s">
        <v>76</v>
      </c>
      <c r="E25" t="s">
        <v>17</v>
      </c>
      <c r="F25" s="1" t="s">
        <v>77</v>
      </c>
      <c r="G25" t="s">
        <v>78</v>
      </c>
      <c r="H25">
        <v>150</v>
      </c>
      <c r="I25" s="2">
        <v>42586</v>
      </c>
      <c r="J25" s="2">
        <v>42586</v>
      </c>
      <c r="K25">
        <v>150</v>
      </c>
    </row>
    <row r="26" spans="1:11" x14ac:dyDescent="0.25">
      <c r="A26" t="str">
        <f>"Z1B1AC04B3"</f>
        <v>Z1B1AC04B3</v>
      </c>
      <c r="B26" t="str">
        <f t="shared" si="0"/>
        <v>06363391001</v>
      </c>
      <c r="C26" t="s">
        <v>15</v>
      </c>
      <c r="D26" t="s">
        <v>79</v>
      </c>
      <c r="E26" t="s">
        <v>80</v>
      </c>
      <c r="F26" s="1" t="s">
        <v>81</v>
      </c>
      <c r="G26" t="s">
        <v>82</v>
      </c>
      <c r="H26">
        <v>17241.810000000001</v>
      </c>
      <c r="I26" s="2">
        <v>42586</v>
      </c>
      <c r="J26" s="2">
        <v>42598</v>
      </c>
      <c r="K26">
        <v>17241.78</v>
      </c>
    </row>
    <row r="27" spans="1:11" x14ac:dyDescent="0.25">
      <c r="A27" t="str">
        <f>"6766153616"</f>
        <v>6766153616</v>
      </c>
      <c r="B27" t="str">
        <f t="shared" si="0"/>
        <v>06363391001</v>
      </c>
      <c r="C27" t="s">
        <v>15</v>
      </c>
      <c r="D27" t="s">
        <v>83</v>
      </c>
      <c r="E27" t="s">
        <v>48</v>
      </c>
      <c r="F27" s="1" t="s">
        <v>84</v>
      </c>
      <c r="G27" t="s">
        <v>85</v>
      </c>
      <c r="H27">
        <v>69316.56</v>
      </c>
      <c r="I27" s="2">
        <v>42590</v>
      </c>
      <c r="J27" s="2">
        <v>42591</v>
      </c>
      <c r="K27">
        <v>69063.210000000006</v>
      </c>
    </row>
    <row r="28" spans="1:11" x14ac:dyDescent="0.25">
      <c r="A28" t="str">
        <f>"Z8D1B30554"</f>
        <v>Z8D1B30554</v>
      </c>
      <c r="B28" t="str">
        <f t="shared" si="0"/>
        <v>06363391001</v>
      </c>
      <c r="C28" t="s">
        <v>15</v>
      </c>
      <c r="D28" t="s">
        <v>86</v>
      </c>
      <c r="E28" t="s">
        <v>17</v>
      </c>
      <c r="F28" s="1" t="s">
        <v>33</v>
      </c>
      <c r="G28" t="s">
        <v>34</v>
      </c>
      <c r="H28">
        <v>1565</v>
      </c>
      <c r="I28" s="2">
        <v>42632</v>
      </c>
      <c r="J28" s="2">
        <v>42649</v>
      </c>
      <c r="K28">
        <v>1565</v>
      </c>
    </row>
    <row r="29" spans="1:11" x14ac:dyDescent="0.25">
      <c r="A29" t="str">
        <f>"Z421ADBE9E"</f>
        <v>Z421ADBE9E</v>
      </c>
      <c r="B29" t="str">
        <f t="shared" si="0"/>
        <v>06363391001</v>
      </c>
      <c r="C29" t="s">
        <v>15</v>
      </c>
      <c r="D29" t="s">
        <v>87</v>
      </c>
      <c r="E29" t="s">
        <v>17</v>
      </c>
      <c r="F29" s="1" t="s">
        <v>88</v>
      </c>
      <c r="G29" t="s">
        <v>89</v>
      </c>
      <c r="H29">
        <v>4430</v>
      </c>
      <c r="I29" s="2">
        <v>42598</v>
      </c>
      <c r="J29" s="2">
        <v>42608</v>
      </c>
      <c r="K29">
        <v>4430</v>
      </c>
    </row>
    <row r="30" spans="1:11" x14ac:dyDescent="0.25">
      <c r="A30" t="str">
        <f>"ZE71B251A6"</f>
        <v>ZE71B251A6</v>
      </c>
      <c r="B30" t="str">
        <f t="shared" si="0"/>
        <v>06363391001</v>
      </c>
      <c r="C30" t="s">
        <v>15</v>
      </c>
      <c r="D30" t="s">
        <v>90</v>
      </c>
      <c r="E30" t="s">
        <v>17</v>
      </c>
      <c r="F30" s="1" t="s">
        <v>91</v>
      </c>
      <c r="G30" t="s">
        <v>92</v>
      </c>
      <c r="H30">
        <v>550</v>
      </c>
      <c r="I30" s="2">
        <v>42626</v>
      </c>
      <c r="J30" s="2">
        <v>42626</v>
      </c>
      <c r="K30">
        <v>550</v>
      </c>
    </row>
    <row r="31" spans="1:11" x14ac:dyDescent="0.25">
      <c r="A31" t="str">
        <f>"Z0E1B0FBCE"</f>
        <v>Z0E1B0FBCE</v>
      </c>
      <c r="B31" t="str">
        <f t="shared" si="0"/>
        <v>06363391001</v>
      </c>
      <c r="C31" t="s">
        <v>15</v>
      </c>
      <c r="D31" t="s">
        <v>93</v>
      </c>
      <c r="E31" t="s">
        <v>17</v>
      </c>
      <c r="F31" s="1" t="s">
        <v>94</v>
      </c>
      <c r="G31" t="s">
        <v>95</v>
      </c>
      <c r="H31">
        <v>2190</v>
      </c>
      <c r="I31" s="2">
        <v>42634</v>
      </c>
      <c r="J31" s="2">
        <v>42635</v>
      </c>
      <c r="K31">
        <v>2190</v>
      </c>
    </row>
    <row r="32" spans="1:11" x14ac:dyDescent="0.25">
      <c r="A32" t="str">
        <f>"6576376651"</f>
        <v>6576376651</v>
      </c>
      <c r="B32" t="str">
        <f t="shared" si="0"/>
        <v>06363391001</v>
      </c>
      <c r="C32" t="s">
        <v>15</v>
      </c>
      <c r="D32" t="s">
        <v>96</v>
      </c>
      <c r="E32" t="s">
        <v>80</v>
      </c>
      <c r="F32" s="1" t="s">
        <v>97</v>
      </c>
      <c r="G32" t="s">
        <v>68</v>
      </c>
      <c r="H32">
        <v>34965</v>
      </c>
      <c r="I32" s="2">
        <v>42551</v>
      </c>
      <c r="J32" s="2">
        <v>42654</v>
      </c>
      <c r="K32">
        <v>34965</v>
      </c>
    </row>
    <row r="33" spans="1:11" x14ac:dyDescent="0.25">
      <c r="A33" t="str">
        <f>"Z681B9669F"</f>
        <v>Z681B9669F</v>
      </c>
      <c r="B33" t="str">
        <f t="shared" si="0"/>
        <v>06363391001</v>
      </c>
      <c r="C33" t="s">
        <v>15</v>
      </c>
      <c r="D33" t="s">
        <v>98</v>
      </c>
      <c r="E33" t="s">
        <v>17</v>
      </c>
      <c r="F33" s="1" t="s">
        <v>39</v>
      </c>
      <c r="G33" t="s">
        <v>40</v>
      </c>
      <c r="H33">
        <v>2047</v>
      </c>
      <c r="I33" s="2">
        <v>42667</v>
      </c>
      <c r="J33" s="2">
        <v>42684</v>
      </c>
      <c r="K33">
        <v>2047</v>
      </c>
    </row>
    <row r="34" spans="1:11" x14ac:dyDescent="0.25">
      <c r="A34" t="str">
        <f>"Z701BB6B86"</f>
        <v>Z701BB6B86</v>
      </c>
      <c r="B34" t="str">
        <f t="shared" si="0"/>
        <v>06363391001</v>
      </c>
      <c r="C34" t="s">
        <v>15</v>
      </c>
      <c r="D34" t="s">
        <v>99</v>
      </c>
      <c r="E34" t="s">
        <v>17</v>
      </c>
      <c r="F34" s="1" t="s">
        <v>39</v>
      </c>
      <c r="G34" t="s">
        <v>40</v>
      </c>
      <c r="H34">
        <v>650</v>
      </c>
      <c r="I34" s="2">
        <v>42667</v>
      </c>
      <c r="J34" s="2">
        <v>42687</v>
      </c>
      <c r="K34">
        <v>650</v>
      </c>
    </row>
    <row r="35" spans="1:11" x14ac:dyDescent="0.25">
      <c r="A35" t="str">
        <f>"ZA4197B6E7"</f>
        <v>ZA4197B6E7</v>
      </c>
      <c r="B35" t="str">
        <f t="shared" ref="B35:B66" si="1">"06363391001"</f>
        <v>06363391001</v>
      </c>
      <c r="C35" t="s">
        <v>15</v>
      </c>
      <c r="D35" t="s">
        <v>100</v>
      </c>
      <c r="E35" t="s">
        <v>17</v>
      </c>
      <c r="F35" s="1" t="s">
        <v>101</v>
      </c>
      <c r="G35" t="s">
        <v>102</v>
      </c>
      <c r="H35">
        <v>318.89999999999998</v>
      </c>
      <c r="I35" s="2">
        <v>42487</v>
      </c>
      <c r="J35" s="2">
        <v>42853</v>
      </c>
      <c r="K35">
        <v>318.89999999999998</v>
      </c>
    </row>
    <row r="36" spans="1:11" x14ac:dyDescent="0.25">
      <c r="A36" t="str">
        <f>"Z971C063E6"</f>
        <v>Z971C063E6</v>
      </c>
      <c r="B36" t="str">
        <f t="shared" si="1"/>
        <v>06363391001</v>
      </c>
      <c r="C36" t="s">
        <v>15</v>
      </c>
      <c r="D36" t="s">
        <v>103</v>
      </c>
      <c r="E36" t="s">
        <v>17</v>
      </c>
      <c r="F36" s="1" t="s">
        <v>42</v>
      </c>
      <c r="G36" t="s">
        <v>43</v>
      </c>
      <c r="H36">
        <v>1250</v>
      </c>
      <c r="I36" s="2">
        <v>42690</v>
      </c>
      <c r="J36" s="2">
        <v>42719</v>
      </c>
      <c r="K36">
        <v>0</v>
      </c>
    </row>
    <row r="37" spans="1:11" x14ac:dyDescent="0.25">
      <c r="A37" t="str">
        <f>"6874622D87"</f>
        <v>6874622D87</v>
      </c>
      <c r="B37" t="str">
        <f t="shared" si="1"/>
        <v>06363391001</v>
      </c>
      <c r="C37" t="s">
        <v>15</v>
      </c>
      <c r="D37" t="s">
        <v>104</v>
      </c>
      <c r="E37" t="s">
        <v>48</v>
      </c>
      <c r="F37" s="1" t="s">
        <v>84</v>
      </c>
      <c r="G37" t="s">
        <v>85</v>
      </c>
      <c r="H37">
        <v>327457.69</v>
      </c>
      <c r="I37" s="2">
        <v>42695</v>
      </c>
      <c r="J37" s="2">
        <v>42916</v>
      </c>
      <c r="K37">
        <v>327091.73</v>
      </c>
    </row>
    <row r="38" spans="1:11" x14ac:dyDescent="0.25">
      <c r="A38" t="str">
        <f>"0000000000"</f>
        <v>0000000000</v>
      </c>
      <c r="B38" t="str">
        <f t="shared" si="1"/>
        <v>06363391001</v>
      </c>
      <c r="C38" t="s">
        <v>15</v>
      </c>
      <c r="D38" t="s">
        <v>105</v>
      </c>
      <c r="E38" t="s">
        <v>17</v>
      </c>
      <c r="F38" s="1" t="s">
        <v>106</v>
      </c>
      <c r="G38" t="s">
        <v>107</v>
      </c>
      <c r="H38">
        <v>132.80000000000001</v>
      </c>
      <c r="I38" s="2">
        <v>42692</v>
      </c>
      <c r="J38" s="2">
        <v>42723</v>
      </c>
      <c r="K38">
        <v>132.80000000000001</v>
      </c>
    </row>
    <row r="39" spans="1:11" x14ac:dyDescent="0.25">
      <c r="A39" t="str">
        <f>"Z9C1A8C6B2"</f>
        <v>Z9C1A8C6B2</v>
      </c>
      <c r="B39" t="str">
        <f t="shared" si="1"/>
        <v>06363391001</v>
      </c>
      <c r="C39" t="s">
        <v>15</v>
      </c>
      <c r="D39" t="s">
        <v>108</v>
      </c>
      <c r="E39" t="s">
        <v>17</v>
      </c>
      <c r="F39" s="1" t="s">
        <v>109</v>
      </c>
      <c r="G39" t="s">
        <v>110</v>
      </c>
      <c r="H39">
        <v>1750</v>
      </c>
      <c r="I39" s="2">
        <v>42558</v>
      </c>
      <c r="J39" s="2">
        <v>42588</v>
      </c>
      <c r="K39">
        <v>1750</v>
      </c>
    </row>
    <row r="40" spans="1:11" x14ac:dyDescent="0.25">
      <c r="A40" t="str">
        <f>"Z431AC05AD"</f>
        <v>Z431AC05AD</v>
      </c>
      <c r="B40" t="str">
        <f t="shared" si="1"/>
        <v>06363391001</v>
      </c>
      <c r="C40" t="s">
        <v>15</v>
      </c>
      <c r="D40" t="s">
        <v>111</v>
      </c>
      <c r="E40" t="s">
        <v>17</v>
      </c>
      <c r="F40" s="1" t="s">
        <v>24</v>
      </c>
      <c r="G40" t="s">
        <v>25</v>
      </c>
      <c r="H40">
        <v>1960</v>
      </c>
      <c r="I40" s="2">
        <v>42579</v>
      </c>
      <c r="J40" s="2">
        <v>42609</v>
      </c>
      <c r="K40">
        <v>1960</v>
      </c>
    </row>
    <row r="41" spans="1:11" x14ac:dyDescent="0.25">
      <c r="A41" t="str">
        <f>"Z091AF3A62"</f>
        <v>Z091AF3A62</v>
      </c>
      <c r="B41" t="str">
        <f t="shared" si="1"/>
        <v>06363391001</v>
      </c>
      <c r="C41" t="s">
        <v>15</v>
      </c>
      <c r="D41" t="s">
        <v>112</v>
      </c>
      <c r="E41" t="s">
        <v>17</v>
      </c>
      <c r="F41" s="1" t="s">
        <v>113</v>
      </c>
      <c r="G41" t="s">
        <v>114</v>
      </c>
      <c r="H41">
        <v>315.2</v>
      </c>
      <c r="I41" s="2">
        <v>42604</v>
      </c>
      <c r="J41" s="2">
        <v>42622</v>
      </c>
      <c r="K41">
        <v>315.2</v>
      </c>
    </row>
    <row r="42" spans="1:11" x14ac:dyDescent="0.25">
      <c r="A42" t="str">
        <f>"ZDF1AF3A37"</f>
        <v>ZDF1AF3A37</v>
      </c>
      <c r="B42" t="str">
        <f t="shared" si="1"/>
        <v>06363391001</v>
      </c>
      <c r="C42" t="s">
        <v>15</v>
      </c>
      <c r="D42" t="s">
        <v>115</v>
      </c>
      <c r="E42" t="s">
        <v>17</v>
      </c>
      <c r="F42" s="1" t="s">
        <v>116</v>
      </c>
      <c r="G42" t="s">
        <v>117</v>
      </c>
      <c r="H42">
        <v>528.6</v>
      </c>
      <c r="I42" s="2">
        <v>42604</v>
      </c>
      <c r="J42" s="2">
        <v>42607</v>
      </c>
      <c r="K42">
        <v>528.6</v>
      </c>
    </row>
    <row r="43" spans="1:11" x14ac:dyDescent="0.25">
      <c r="A43" t="str">
        <f>"ZF81ACA05A"</f>
        <v>ZF81ACA05A</v>
      </c>
      <c r="B43" t="str">
        <f t="shared" si="1"/>
        <v>06363391001</v>
      </c>
      <c r="C43" t="s">
        <v>15</v>
      </c>
      <c r="D43" t="s">
        <v>118</v>
      </c>
      <c r="E43" t="s">
        <v>17</v>
      </c>
      <c r="F43" s="1" t="s">
        <v>88</v>
      </c>
      <c r="G43" t="s">
        <v>89</v>
      </c>
      <c r="H43">
        <v>1850</v>
      </c>
      <c r="I43" s="2">
        <v>42598</v>
      </c>
      <c r="J43" s="2">
        <v>42607</v>
      </c>
      <c r="K43">
        <v>1850</v>
      </c>
    </row>
    <row r="44" spans="1:11" x14ac:dyDescent="0.25">
      <c r="A44" t="str">
        <f>"Z941B1E20E"</f>
        <v>Z941B1E20E</v>
      </c>
      <c r="B44" t="str">
        <f t="shared" si="1"/>
        <v>06363391001</v>
      </c>
      <c r="C44" t="s">
        <v>15</v>
      </c>
      <c r="D44" t="s">
        <v>119</v>
      </c>
      <c r="E44" t="s">
        <v>17</v>
      </c>
      <c r="F44" s="1" t="s">
        <v>120</v>
      </c>
      <c r="G44" t="s">
        <v>121</v>
      </c>
      <c r="H44">
        <v>335</v>
      </c>
      <c r="I44" s="2">
        <v>42626</v>
      </c>
      <c r="J44" s="2">
        <v>42646</v>
      </c>
      <c r="K44">
        <v>335</v>
      </c>
    </row>
    <row r="45" spans="1:11" x14ac:dyDescent="0.25">
      <c r="A45" t="str">
        <f>"Z9C1B4C77C"</f>
        <v>Z9C1B4C77C</v>
      </c>
      <c r="B45" t="str">
        <f t="shared" si="1"/>
        <v>06363391001</v>
      </c>
      <c r="C45" t="s">
        <v>15</v>
      </c>
      <c r="D45" t="s">
        <v>122</v>
      </c>
      <c r="E45" t="s">
        <v>17</v>
      </c>
      <c r="F45" s="1" t="s">
        <v>123</v>
      </c>
      <c r="G45" t="s">
        <v>124</v>
      </c>
      <c r="H45">
        <v>380</v>
      </c>
      <c r="I45" s="2">
        <v>42641</v>
      </c>
      <c r="J45" s="2">
        <v>42656</v>
      </c>
      <c r="K45">
        <v>380</v>
      </c>
    </row>
    <row r="46" spans="1:11" x14ac:dyDescent="0.25">
      <c r="A46" t="str">
        <f>"6808746C3B"</f>
        <v>6808746C3B</v>
      </c>
      <c r="B46" t="str">
        <f t="shared" si="1"/>
        <v>06363391001</v>
      </c>
      <c r="C46" t="s">
        <v>15</v>
      </c>
      <c r="D46" t="s">
        <v>125</v>
      </c>
      <c r="E46" t="s">
        <v>48</v>
      </c>
      <c r="F46" s="1" t="s">
        <v>84</v>
      </c>
      <c r="G46" t="s">
        <v>85</v>
      </c>
      <c r="H46">
        <v>56125.47</v>
      </c>
      <c r="I46" s="2">
        <v>42635</v>
      </c>
      <c r="J46" s="2">
        <v>42664</v>
      </c>
      <c r="K46">
        <v>56119.839999999997</v>
      </c>
    </row>
    <row r="47" spans="1:11" x14ac:dyDescent="0.25">
      <c r="A47" t="str">
        <f>"ZB41B61764"</f>
        <v>ZB41B61764</v>
      </c>
      <c r="B47" t="str">
        <f t="shared" si="1"/>
        <v>06363391001</v>
      </c>
      <c r="C47" t="s">
        <v>15</v>
      </c>
      <c r="D47" t="s">
        <v>126</v>
      </c>
      <c r="E47" t="s">
        <v>80</v>
      </c>
      <c r="F47" s="1" t="s">
        <v>127</v>
      </c>
      <c r="G47" t="s">
        <v>128</v>
      </c>
      <c r="H47">
        <v>5559.12</v>
      </c>
      <c r="I47" s="2">
        <v>42662</v>
      </c>
      <c r="J47" s="2">
        <v>42682</v>
      </c>
      <c r="K47">
        <v>5558.98</v>
      </c>
    </row>
    <row r="48" spans="1:11" x14ac:dyDescent="0.25">
      <c r="A48" t="str">
        <f>"Z311B951EA"</f>
        <v>Z311B951EA</v>
      </c>
      <c r="B48" t="str">
        <f t="shared" si="1"/>
        <v>06363391001</v>
      </c>
      <c r="C48" t="s">
        <v>15</v>
      </c>
      <c r="D48" t="s">
        <v>129</v>
      </c>
      <c r="E48" t="s">
        <v>17</v>
      </c>
      <c r="F48" s="1" t="s">
        <v>130</v>
      </c>
      <c r="G48" t="s">
        <v>131</v>
      </c>
      <c r="H48">
        <v>500</v>
      </c>
      <c r="I48" s="2">
        <v>42664</v>
      </c>
      <c r="J48" s="2">
        <v>42679</v>
      </c>
      <c r="K48">
        <v>500</v>
      </c>
    </row>
    <row r="49" spans="1:11" x14ac:dyDescent="0.25">
      <c r="A49" t="str">
        <f>"ZE81B9FCD1"</f>
        <v>ZE81B9FCD1</v>
      </c>
      <c r="B49" t="str">
        <f t="shared" si="1"/>
        <v>06363391001</v>
      </c>
      <c r="C49" t="s">
        <v>15</v>
      </c>
      <c r="D49" t="s">
        <v>132</v>
      </c>
      <c r="E49" t="s">
        <v>17</v>
      </c>
      <c r="F49" s="1" t="s">
        <v>91</v>
      </c>
      <c r="G49" t="s">
        <v>92</v>
      </c>
      <c r="H49">
        <v>550</v>
      </c>
      <c r="I49" s="2">
        <v>42661</v>
      </c>
      <c r="J49" s="2">
        <v>42681</v>
      </c>
      <c r="K49">
        <v>550</v>
      </c>
    </row>
    <row r="50" spans="1:11" x14ac:dyDescent="0.25">
      <c r="A50" t="str">
        <f>"ZD01B95397"</f>
        <v>ZD01B95397</v>
      </c>
      <c r="B50" t="str">
        <f t="shared" si="1"/>
        <v>06363391001</v>
      </c>
      <c r="C50" t="s">
        <v>15</v>
      </c>
      <c r="D50" t="s">
        <v>133</v>
      </c>
      <c r="E50" t="s">
        <v>17</v>
      </c>
      <c r="F50" s="1" t="s">
        <v>134</v>
      </c>
      <c r="G50" t="s">
        <v>135</v>
      </c>
      <c r="H50">
        <v>1223.5</v>
      </c>
      <c r="I50" s="2">
        <v>42663</v>
      </c>
      <c r="J50" s="2">
        <v>42693</v>
      </c>
      <c r="K50">
        <v>1223.5</v>
      </c>
    </row>
    <row r="51" spans="1:11" x14ac:dyDescent="0.25">
      <c r="A51" t="str">
        <f>"ZB61BB6AC8"</f>
        <v>ZB61BB6AC8</v>
      </c>
      <c r="B51" t="str">
        <f t="shared" si="1"/>
        <v>06363391001</v>
      </c>
      <c r="C51" t="s">
        <v>15</v>
      </c>
      <c r="D51" t="s">
        <v>133</v>
      </c>
      <c r="E51" t="s">
        <v>17</v>
      </c>
      <c r="F51" s="1" t="s">
        <v>136</v>
      </c>
      <c r="G51" t="s">
        <v>137</v>
      </c>
      <c r="H51">
        <v>212</v>
      </c>
      <c r="I51" s="2">
        <v>42667</v>
      </c>
      <c r="J51" s="2">
        <v>42697</v>
      </c>
      <c r="K51">
        <v>212</v>
      </c>
    </row>
    <row r="52" spans="1:11" x14ac:dyDescent="0.25">
      <c r="A52" t="str">
        <f>"6689179522"</f>
        <v>6689179522</v>
      </c>
      <c r="B52" t="str">
        <f t="shared" si="1"/>
        <v>06363391001</v>
      </c>
      <c r="C52" t="s">
        <v>15</v>
      </c>
      <c r="D52" t="s">
        <v>138</v>
      </c>
      <c r="E52" t="s">
        <v>48</v>
      </c>
      <c r="F52" s="1" t="s">
        <v>139</v>
      </c>
      <c r="G52" t="s">
        <v>140</v>
      </c>
      <c r="H52">
        <v>255033.42</v>
      </c>
      <c r="I52" s="2">
        <v>42503</v>
      </c>
      <c r="J52" s="2">
        <v>43881</v>
      </c>
      <c r="K52">
        <v>86075.36</v>
      </c>
    </row>
    <row r="53" spans="1:11" x14ac:dyDescent="0.25">
      <c r="A53" t="str">
        <f>"Z151BF3D09"</f>
        <v>Z151BF3D09</v>
      </c>
      <c r="B53" t="str">
        <f t="shared" si="1"/>
        <v>06363391001</v>
      </c>
      <c r="C53" t="s">
        <v>15</v>
      </c>
      <c r="D53" t="s">
        <v>141</v>
      </c>
      <c r="E53" t="s">
        <v>17</v>
      </c>
      <c r="F53" s="1" t="s">
        <v>67</v>
      </c>
      <c r="G53" t="s">
        <v>68</v>
      </c>
      <c r="H53">
        <v>2500</v>
      </c>
      <c r="I53" s="2">
        <v>42685</v>
      </c>
      <c r="J53" s="2">
        <v>42730</v>
      </c>
      <c r="K53">
        <v>2500</v>
      </c>
    </row>
    <row r="54" spans="1:11" x14ac:dyDescent="0.25">
      <c r="A54" t="str">
        <f>"Z8E1C280A7"</f>
        <v>Z8E1C280A7</v>
      </c>
      <c r="B54" t="str">
        <f t="shared" si="1"/>
        <v>06363391001</v>
      </c>
      <c r="C54" t="s">
        <v>15</v>
      </c>
      <c r="D54" t="s">
        <v>142</v>
      </c>
      <c r="E54" t="s">
        <v>17</v>
      </c>
      <c r="F54" s="1" t="s">
        <v>18</v>
      </c>
      <c r="G54" t="s">
        <v>19</v>
      </c>
      <c r="H54">
        <v>960</v>
      </c>
      <c r="I54" s="2">
        <v>42698</v>
      </c>
      <c r="J54" s="2">
        <v>42707</v>
      </c>
      <c r="K54">
        <v>860</v>
      </c>
    </row>
    <row r="55" spans="1:11" x14ac:dyDescent="0.25">
      <c r="A55" t="str">
        <f>"Z821C06324"</f>
        <v>Z821C06324</v>
      </c>
      <c r="B55" t="str">
        <f t="shared" si="1"/>
        <v>06363391001</v>
      </c>
      <c r="C55" t="s">
        <v>15</v>
      </c>
      <c r="D55" t="s">
        <v>143</v>
      </c>
      <c r="E55" t="s">
        <v>17</v>
      </c>
      <c r="F55" s="1" t="s">
        <v>144</v>
      </c>
      <c r="G55" t="s">
        <v>145</v>
      </c>
      <c r="H55">
        <v>926</v>
      </c>
      <c r="I55" s="2">
        <v>42691</v>
      </c>
      <c r="J55" s="2">
        <v>42706</v>
      </c>
      <c r="K55">
        <v>0</v>
      </c>
    </row>
    <row r="56" spans="1:11" x14ac:dyDescent="0.25">
      <c r="A56" t="str">
        <f>"Z251BC2A1C"</f>
        <v>Z251BC2A1C</v>
      </c>
      <c r="B56" t="str">
        <f t="shared" si="1"/>
        <v>06363391001</v>
      </c>
      <c r="C56" t="s">
        <v>15</v>
      </c>
      <c r="D56" t="s">
        <v>146</v>
      </c>
      <c r="E56" t="s">
        <v>17</v>
      </c>
      <c r="F56" s="1" t="s">
        <v>123</v>
      </c>
      <c r="G56" t="s">
        <v>124</v>
      </c>
      <c r="H56">
        <v>190</v>
      </c>
      <c r="I56" s="2">
        <v>42701</v>
      </c>
      <c r="J56" s="2">
        <v>42677</v>
      </c>
      <c r="K56">
        <v>190</v>
      </c>
    </row>
    <row r="57" spans="1:11" x14ac:dyDescent="0.25">
      <c r="A57" t="str">
        <f>"Z161C18996"</f>
        <v>Z161C18996</v>
      </c>
      <c r="B57" t="str">
        <f t="shared" si="1"/>
        <v>06363391001</v>
      </c>
      <c r="C57" t="s">
        <v>15</v>
      </c>
      <c r="D57" t="s">
        <v>147</v>
      </c>
      <c r="E57" t="s">
        <v>17</v>
      </c>
      <c r="F57" s="1" t="s">
        <v>148</v>
      </c>
      <c r="G57" t="s">
        <v>149</v>
      </c>
      <c r="H57">
        <v>240</v>
      </c>
      <c r="I57" s="2">
        <v>42692</v>
      </c>
      <c r="J57" s="2">
        <v>42706</v>
      </c>
      <c r="K57">
        <v>0</v>
      </c>
    </row>
    <row r="58" spans="1:11" x14ac:dyDescent="0.25">
      <c r="A58" t="str">
        <f>"Z921C1ECB3"</f>
        <v>Z921C1ECB3</v>
      </c>
      <c r="B58" t="str">
        <f t="shared" si="1"/>
        <v>06363391001</v>
      </c>
      <c r="C58" t="s">
        <v>15</v>
      </c>
      <c r="D58" t="s">
        <v>150</v>
      </c>
      <c r="E58" t="s">
        <v>17</v>
      </c>
      <c r="F58" s="1" t="s">
        <v>151</v>
      </c>
      <c r="G58" t="s">
        <v>152</v>
      </c>
      <c r="H58">
        <v>220</v>
      </c>
      <c r="I58" s="2">
        <v>42696</v>
      </c>
      <c r="J58" s="2">
        <v>42711</v>
      </c>
      <c r="K58">
        <v>220</v>
      </c>
    </row>
    <row r="59" spans="1:11" x14ac:dyDescent="0.25">
      <c r="A59" t="str">
        <f>"ZB81C071B2"</f>
        <v>ZB81C071B2</v>
      </c>
      <c r="B59" t="str">
        <f t="shared" si="1"/>
        <v>06363391001</v>
      </c>
      <c r="C59" t="s">
        <v>15</v>
      </c>
      <c r="D59" t="s">
        <v>153</v>
      </c>
      <c r="E59" t="s">
        <v>17</v>
      </c>
      <c r="F59" s="1" t="s">
        <v>88</v>
      </c>
      <c r="G59" t="s">
        <v>89</v>
      </c>
      <c r="H59">
        <v>2600</v>
      </c>
      <c r="I59" s="2">
        <v>42692</v>
      </c>
      <c r="J59" s="2">
        <v>42721</v>
      </c>
      <c r="K59">
        <v>2600</v>
      </c>
    </row>
    <row r="60" spans="1:11" x14ac:dyDescent="0.25">
      <c r="A60" t="str">
        <f>"ZC41C143CF"</f>
        <v>ZC41C143CF</v>
      </c>
      <c r="B60" t="str">
        <f t="shared" si="1"/>
        <v>06363391001</v>
      </c>
      <c r="C60" t="s">
        <v>15</v>
      </c>
      <c r="D60" t="s">
        <v>154</v>
      </c>
      <c r="E60" t="s">
        <v>17</v>
      </c>
      <c r="F60" s="1" t="s">
        <v>91</v>
      </c>
      <c r="G60" t="s">
        <v>92</v>
      </c>
      <c r="H60">
        <v>550</v>
      </c>
      <c r="I60" s="2">
        <v>42692</v>
      </c>
      <c r="J60" s="2">
        <v>42713</v>
      </c>
      <c r="K60">
        <v>550</v>
      </c>
    </row>
    <row r="61" spans="1:11" x14ac:dyDescent="0.25">
      <c r="A61" t="str">
        <f>"ZAA1C46B92"</f>
        <v>ZAA1C46B92</v>
      </c>
      <c r="B61" t="str">
        <f t="shared" si="1"/>
        <v>06363391001</v>
      </c>
      <c r="C61" t="s">
        <v>15</v>
      </c>
      <c r="D61" t="s">
        <v>155</v>
      </c>
      <c r="E61" t="s">
        <v>17</v>
      </c>
      <c r="F61" s="1" t="s">
        <v>42</v>
      </c>
      <c r="G61" t="s">
        <v>43</v>
      </c>
      <c r="H61">
        <v>625</v>
      </c>
      <c r="I61" s="2">
        <v>42704</v>
      </c>
      <c r="J61" s="2">
        <v>42719</v>
      </c>
      <c r="K61">
        <v>0</v>
      </c>
    </row>
    <row r="62" spans="1:11" x14ac:dyDescent="0.25">
      <c r="A62" t="str">
        <f>"Z811C37C12"</f>
        <v>Z811C37C12</v>
      </c>
      <c r="B62" t="str">
        <f t="shared" si="1"/>
        <v>06363391001</v>
      </c>
      <c r="C62" t="s">
        <v>15</v>
      </c>
      <c r="D62" t="s">
        <v>156</v>
      </c>
      <c r="E62" t="s">
        <v>17</v>
      </c>
      <c r="F62" s="1" t="s">
        <v>157</v>
      </c>
      <c r="G62" t="s">
        <v>128</v>
      </c>
      <c r="H62">
        <v>59</v>
      </c>
      <c r="I62" s="2">
        <v>42704</v>
      </c>
      <c r="J62" s="2">
        <v>42711</v>
      </c>
      <c r="K62">
        <v>59</v>
      </c>
    </row>
    <row r="63" spans="1:11" x14ac:dyDescent="0.25">
      <c r="A63" t="str">
        <f>"683101296C"</f>
        <v>683101296C</v>
      </c>
      <c r="B63" t="str">
        <f t="shared" si="1"/>
        <v>06363391001</v>
      </c>
      <c r="C63" t="s">
        <v>15</v>
      </c>
      <c r="D63" t="s">
        <v>158</v>
      </c>
      <c r="E63" t="s">
        <v>48</v>
      </c>
      <c r="F63" s="1" t="s">
        <v>159</v>
      </c>
      <c r="G63" t="s">
        <v>160</v>
      </c>
      <c r="H63">
        <v>98000</v>
      </c>
      <c r="I63" s="2">
        <v>42656</v>
      </c>
      <c r="J63" s="2">
        <v>43368</v>
      </c>
      <c r="K63">
        <v>40089.61</v>
      </c>
    </row>
    <row r="64" spans="1:11" x14ac:dyDescent="0.25">
      <c r="A64" t="str">
        <f>"Z971CA1381"</f>
        <v>Z971CA1381</v>
      </c>
      <c r="B64" t="str">
        <f t="shared" si="1"/>
        <v>06363391001</v>
      </c>
      <c r="C64" t="s">
        <v>15</v>
      </c>
      <c r="D64" t="s">
        <v>161</v>
      </c>
      <c r="E64" t="s">
        <v>17</v>
      </c>
      <c r="F64" s="1" t="s">
        <v>33</v>
      </c>
      <c r="G64" t="s">
        <v>34</v>
      </c>
      <c r="H64">
        <v>5955</v>
      </c>
      <c r="I64" s="2">
        <v>42725</v>
      </c>
      <c r="J64" s="2">
        <v>42786</v>
      </c>
      <c r="K64">
        <v>5955</v>
      </c>
    </row>
    <row r="65" spans="1:11" x14ac:dyDescent="0.25">
      <c r="A65" t="str">
        <f>"Z451C5B056"</f>
        <v>Z451C5B056</v>
      </c>
      <c r="B65" t="str">
        <f t="shared" si="1"/>
        <v>06363391001</v>
      </c>
      <c r="C65" t="s">
        <v>15</v>
      </c>
      <c r="D65" t="s">
        <v>162</v>
      </c>
      <c r="E65" t="s">
        <v>17</v>
      </c>
      <c r="F65" s="1" t="s">
        <v>163</v>
      </c>
      <c r="G65" t="s">
        <v>164</v>
      </c>
      <c r="H65">
        <v>1580</v>
      </c>
      <c r="I65" s="2">
        <v>42711</v>
      </c>
      <c r="J65" s="2">
        <v>42741</v>
      </c>
      <c r="K65">
        <v>1580</v>
      </c>
    </row>
    <row r="66" spans="1:11" x14ac:dyDescent="0.25">
      <c r="A66" t="str">
        <f>"Z531CA12D3"</f>
        <v>Z531CA12D3</v>
      </c>
      <c r="B66" t="str">
        <f t="shared" si="1"/>
        <v>06363391001</v>
      </c>
      <c r="C66" t="s">
        <v>15</v>
      </c>
      <c r="D66" t="s">
        <v>165</v>
      </c>
      <c r="E66" t="s">
        <v>17</v>
      </c>
      <c r="F66" s="1" t="s">
        <v>39</v>
      </c>
      <c r="G66" t="s">
        <v>40</v>
      </c>
      <c r="H66">
        <v>3700</v>
      </c>
      <c r="I66" s="2">
        <v>42725</v>
      </c>
      <c r="J66" s="2">
        <v>42786</v>
      </c>
      <c r="K66">
        <v>3700</v>
      </c>
    </row>
    <row r="67" spans="1:11" x14ac:dyDescent="0.25">
      <c r="A67" t="str">
        <f>"ZEE1CADA75"</f>
        <v>ZEE1CADA75</v>
      </c>
      <c r="B67" t="str">
        <f t="shared" ref="B67:B74" si="2">"06363391001"</f>
        <v>06363391001</v>
      </c>
      <c r="C67" t="s">
        <v>15</v>
      </c>
      <c r="D67" t="s">
        <v>166</v>
      </c>
      <c r="E67" t="s">
        <v>17</v>
      </c>
      <c r="F67" s="1" t="s">
        <v>167</v>
      </c>
      <c r="G67" t="s">
        <v>168</v>
      </c>
      <c r="H67">
        <v>176</v>
      </c>
      <c r="I67" s="2">
        <v>42726</v>
      </c>
      <c r="J67" s="2">
        <v>42741</v>
      </c>
      <c r="K67">
        <v>176</v>
      </c>
    </row>
    <row r="68" spans="1:11" x14ac:dyDescent="0.25">
      <c r="A68" t="str">
        <f>"ZDE1A9C3CC"</f>
        <v>ZDE1A9C3CC</v>
      </c>
      <c r="B68" t="str">
        <f t="shared" si="2"/>
        <v>06363391001</v>
      </c>
      <c r="C68" t="s">
        <v>15</v>
      </c>
      <c r="D68" t="s">
        <v>169</v>
      </c>
      <c r="E68" t="s">
        <v>17</v>
      </c>
      <c r="F68" s="1" t="s">
        <v>170</v>
      </c>
      <c r="G68" t="s">
        <v>171</v>
      </c>
      <c r="H68">
        <v>120</v>
      </c>
      <c r="I68" s="2">
        <v>42565</v>
      </c>
      <c r="J68" s="2">
        <v>42585</v>
      </c>
      <c r="K68">
        <v>120</v>
      </c>
    </row>
    <row r="69" spans="1:11" x14ac:dyDescent="0.25">
      <c r="A69" t="str">
        <f>"ZA21A8C65A"</f>
        <v>ZA21A8C65A</v>
      </c>
      <c r="B69" t="str">
        <f t="shared" si="2"/>
        <v>06363391001</v>
      </c>
      <c r="C69" t="s">
        <v>15</v>
      </c>
      <c r="D69" t="s">
        <v>172</v>
      </c>
      <c r="E69" t="s">
        <v>17</v>
      </c>
      <c r="F69" s="1" t="s">
        <v>24</v>
      </c>
      <c r="G69" t="s">
        <v>25</v>
      </c>
      <c r="H69">
        <v>435</v>
      </c>
      <c r="I69" s="2">
        <v>42558</v>
      </c>
      <c r="J69" s="2">
        <v>42588</v>
      </c>
      <c r="K69">
        <v>435</v>
      </c>
    </row>
    <row r="70" spans="1:11" x14ac:dyDescent="0.25">
      <c r="A70" t="str">
        <f>"Z9D1A94D4A"</f>
        <v>Z9D1A94D4A</v>
      </c>
      <c r="B70" t="str">
        <f t="shared" si="2"/>
        <v>06363391001</v>
      </c>
      <c r="C70" t="s">
        <v>15</v>
      </c>
      <c r="D70" t="s">
        <v>173</v>
      </c>
      <c r="E70" t="s">
        <v>17</v>
      </c>
      <c r="F70" s="1" t="s">
        <v>174</v>
      </c>
      <c r="G70" t="s">
        <v>175</v>
      </c>
      <c r="H70">
        <v>9507.4</v>
      </c>
      <c r="I70" s="2">
        <v>42562</v>
      </c>
      <c r="J70" s="2">
        <v>42565</v>
      </c>
      <c r="K70">
        <v>9507.4</v>
      </c>
    </row>
    <row r="71" spans="1:11" x14ac:dyDescent="0.25">
      <c r="A71" t="str">
        <f>"6760949F99"</f>
        <v>6760949F99</v>
      </c>
      <c r="B71" t="str">
        <f t="shared" si="2"/>
        <v>06363391001</v>
      </c>
      <c r="C71" t="s">
        <v>15</v>
      </c>
      <c r="D71" t="s">
        <v>176</v>
      </c>
      <c r="E71" t="s">
        <v>48</v>
      </c>
      <c r="F71" s="1" t="s">
        <v>177</v>
      </c>
      <c r="G71" t="s">
        <v>178</v>
      </c>
      <c r="H71">
        <v>1253.3900000000001</v>
      </c>
      <c r="I71" s="2">
        <v>42572</v>
      </c>
      <c r="J71" s="2">
        <v>42612</v>
      </c>
      <c r="K71">
        <v>1253.3900000000001</v>
      </c>
    </row>
    <row r="72" spans="1:11" x14ac:dyDescent="0.25">
      <c r="A72" t="str">
        <f>"Z9D1A68583"</f>
        <v>Z9D1A68583</v>
      </c>
      <c r="B72" t="str">
        <f t="shared" si="2"/>
        <v>06363391001</v>
      </c>
      <c r="C72" t="s">
        <v>15</v>
      </c>
      <c r="D72" t="s">
        <v>179</v>
      </c>
      <c r="E72" t="s">
        <v>17</v>
      </c>
      <c r="F72" s="1" t="s">
        <v>180</v>
      </c>
      <c r="G72" t="s">
        <v>181</v>
      </c>
      <c r="H72">
        <v>0</v>
      </c>
      <c r="I72" s="2">
        <v>42539</v>
      </c>
      <c r="J72" s="2">
        <v>42903</v>
      </c>
      <c r="K72">
        <v>1932</v>
      </c>
    </row>
    <row r="73" spans="1:11" x14ac:dyDescent="0.25">
      <c r="A73" t="str">
        <f>"6806021A32"</f>
        <v>6806021A32</v>
      </c>
      <c r="B73" t="str">
        <f t="shared" si="2"/>
        <v>06363391001</v>
      </c>
      <c r="C73" t="s">
        <v>15</v>
      </c>
      <c r="D73" t="s">
        <v>47</v>
      </c>
      <c r="E73" t="s">
        <v>48</v>
      </c>
      <c r="F73" s="1" t="s">
        <v>49</v>
      </c>
      <c r="G73" t="s">
        <v>50</v>
      </c>
      <c r="H73">
        <v>25265.279999999999</v>
      </c>
      <c r="I73" s="2">
        <v>42663</v>
      </c>
      <c r="J73" s="2">
        <v>44124</v>
      </c>
      <c r="K73">
        <v>12632.64</v>
      </c>
    </row>
    <row r="74" spans="1:11" x14ac:dyDescent="0.25">
      <c r="A74" t="str">
        <f>"ZE41AD1E58"</f>
        <v>ZE41AD1E58</v>
      </c>
      <c r="B74" t="str">
        <f t="shared" si="2"/>
        <v>06363391001</v>
      </c>
      <c r="C74" t="s">
        <v>15</v>
      </c>
      <c r="D74" t="s">
        <v>182</v>
      </c>
      <c r="E74" t="s">
        <v>17</v>
      </c>
      <c r="F74" s="1" t="s">
        <v>183</v>
      </c>
      <c r="G74" t="s">
        <v>184</v>
      </c>
      <c r="H74">
        <v>10100</v>
      </c>
      <c r="I74" s="2">
        <v>42584</v>
      </c>
      <c r="J74" s="2">
        <v>42614</v>
      </c>
      <c r="K74">
        <v>10100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umbria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2019-01-29T16:18:27Z</dcterms:created>
  <dcterms:modified xsi:type="dcterms:W3CDTF">2019-01-29T16:18:27Z</dcterms:modified>
</cp:coreProperties>
</file>