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</calcChain>
</file>

<file path=xl/sharedStrings.xml><?xml version="1.0" encoding="utf-8"?>
<sst xmlns="http://schemas.openxmlformats.org/spreadsheetml/2006/main" count="339" uniqueCount="176">
  <si>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</si>
  <si>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</si>
  <si>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</si>
  <si>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</si>
  <si>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</si>
  <si>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</si>
  <si>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</si>
  <si>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</si>
  <si>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</si>
  <si>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</si>
  <si>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</si>
  <si>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</si>
  <si>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</si>
  <si>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</si>
  <si>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</si>
  <si>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</si>
  <si>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</si>
  <si>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Convenzione Energia Elettrica 11 - Lotto 7 Campania Basilicata</t>
  </si>
  <si>
    <t>26-AFFIDAMENTO DIRETTO IN ADESIONE AD ACCORDO QUADRO/CONVENZIONE</t>
  </si>
  <si>
    <t xml:space="preserve">GALA SPA (CF: 06832931007)
</t>
  </si>
  <si>
    <t>GALA SPA (CF: 06832931007)</t>
  </si>
  <si>
    <t>CONTRATTO ESECUTIVO SERVIZIO PULIZIA LOTTO 8  BASILICATA</t>
  </si>
  <si>
    <t xml:space="preserve">SANTA BRIGIDA SOCIETA COOP.VA PER AZIONI (CF: 04161790631)
</t>
  </si>
  <si>
    <t>SANTA BRIGIDA SOCIETA COOP.VA PER AZIONI (CF: 04161790631)</t>
  </si>
  <si>
    <t>GAS NATURALE - FORNITURA DI ULTIMA ISTANZA - SERVIZIO DI DEFAULT</t>
  </si>
  <si>
    <t>23-AFFIDAMENTO DIRETTO</t>
  </si>
  <si>
    <t xml:space="preserve">ENEL ENERGIA SPA (CF: 06655971007)
</t>
  </si>
  <si>
    <t>ENEL ENERGIA SPA (CF: 06655971007)</t>
  </si>
  <si>
    <t>NOLEGGIO N. 6 FOTOCOPIATORI D-COPIA 5500MF PLUS</t>
  </si>
  <si>
    <t xml:space="preserve">OLIVETTI SPA (CF: 02298700010)
</t>
  </si>
  <si>
    <t>OLIVETTI SPA (CF: 02298700010)</t>
  </si>
  <si>
    <t>Convenzione Energia Elettrica 14 - Lotto 7 Campania Basilicata</t>
  </si>
  <si>
    <t>Affidamento dei Servizi di Riscossione Tributi con modalitÃ  elettroniche e Ritiro Valori presso le sedi dell'Agenzia delle Entrate-Territorio - Contratto esecutivo per la Direzione Regionale della Basilicata</t>
  </si>
  <si>
    <t xml:space="preserve">BANCA NAZIONALE DEL LAVORO SPA (CF: 09339391006)
</t>
  </si>
  <si>
    <t>BANCA NAZIONALE DEL LAVORO SPA (CF: 09339391006)</t>
  </si>
  <si>
    <t>ACQUISTO BUONI PASTO ELETTRONICI 1 UFFICI REGIONE BASILICATA</t>
  </si>
  <si>
    <t xml:space="preserve">DAY RISTOSERVICE S.P.A. (CF: 03543000370)
</t>
  </si>
  <si>
    <t>DAY RISTOSERVICE S.P.A. (CF: 03543000370)</t>
  </si>
  <si>
    <t>corso di aggiornamento e-learning - 40 ore per coordinatore per la progettazione e l'esecuzione dei lavori</t>
  </si>
  <si>
    <t xml:space="preserve">STUDIO GAMMA SAS DI ANTONIO GALLELLO &amp; C. (CF: 02349610796)
</t>
  </si>
  <si>
    <t>STUDIO GAMMA SAS DI ANTONIO GALLELLO &amp; C. (CF: 02349610796)</t>
  </si>
  <si>
    <t>NOLEGGIO FOTOCOPIATRICE UPT MATERA</t>
  </si>
  <si>
    <t xml:space="preserve">KYOCERA DOCUMENT SOLUTION ITALIA SPA (CF: 01788080156)
</t>
  </si>
  <si>
    <t>KYOCERA DOCUMENT SOLUTION ITALIA SPA (CF: 01788080156)</t>
  </si>
  <si>
    <t>FORNITURA ENERGIA ELETTRICA UFFICI REGIONE BASILICATA</t>
  </si>
  <si>
    <t xml:space="preserve">HERA COMM (CF: 02221101203)
</t>
  </si>
  <si>
    <t>HERA COMM (CF: 02221101203)</t>
  </si>
  <si>
    <t>CORSI DI FORMAZIONE E-LEARNING SICUREZZA - AGGIORNAMENTO</t>
  </si>
  <si>
    <t xml:space="preserve">GIONE SPA (CF: 11940290015)
</t>
  </si>
  <si>
    <t>GIONE SPA (CF: 11940290015)</t>
  </si>
  <si>
    <t>ACQUISTO FUEL CARD 1 PER AUTOVETTURA DI SERVIZIO</t>
  </si>
  <si>
    <t xml:space="preserve">KUWAIT PETROLEUM ITALIA SPA (CF: 00435970587)
</t>
  </si>
  <si>
    <t>KUWAIT PETROLEUM ITALIA SPA (CF: 00435970587)</t>
  </si>
  <si>
    <t>CONVEZIONE NOLEGGIO FOYOCOPIATORI 30</t>
  </si>
  <si>
    <t>Servizio di manutenzione impianti di climatizzazione e produzione ACS. Uffici DR Basilicata Agenzia Entrate</t>
  </si>
  <si>
    <t xml:space="preserve">DIENNE SERVICE SRL (CF: 01599380761)
</t>
  </si>
  <si>
    <t>DIENNE SERVICE SRL (CF: 01599380761)</t>
  </si>
  <si>
    <t>Servizio di manutenzione impianti antincendio. Uffici DR Basilicata Agenzia delle Entrate</t>
  </si>
  <si>
    <t>CONSEGNA A DOMICILIO  / DR BASILICATA / DP POTENZA / DP MATERA</t>
  </si>
  <si>
    <t xml:space="preserve">POSTE ITALIANE SPA (CF: 97103880585)
</t>
  </si>
  <si>
    <t>POSTE ITALIANE SPA (CF: 97103880585)</t>
  </si>
  <si>
    <t>CONVENZIONE CONSIP GAS NATURALE 12 - LOTTO 8 - CAMPANIA, PUGLIA E BASILICATA - UFFICI BASILICATA</t>
  </si>
  <si>
    <t xml:space="preserve">ESTRA ENERGIE SRL (CF: 01219980529)
</t>
  </si>
  <si>
    <t>ESTRA ENERGIE SRL (CF: 01219980529)</t>
  </si>
  <si>
    <t>CONVENZIONE CONSIP ENERGIA ELETTRICA 17 - LOTTO 14 - PUGLIA E BASILICATA - UFFICI BASILICATA</t>
  </si>
  <si>
    <t xml:space="preserve">AGSM ENERGIA SPA (CF: 02968430237)
</t>
  </si>
  <si>
    <t>AGSM ENERGIA SPA (CF: 02968430237)</t>
  </si>
  <si>
    <t>CONTRATTO ESECUTIVO VIGILANZA PRIVATA UFFICI DELLE ENTRATE BASILICATA</t>
  </si>
  <si>
    <t xml:space="preserve">COSMOPOL BASILICATA S.R.L. (CF: 02893030649)
</t>
  </si>
  <si>
    <t>COSMOPOL BASILICATA S.R.L. (CF: 02893030649)</t>
  </si>
  <si>
    <t>Servizio di manutenzione impianti elevatori uffici DR Basilicata</t>
  </si>
  <si>
    <t xml:space="preserve">MONDO ASCENSORI POTENZA (CF: QRTGPP90S17G942S)
</t>
  </si>
  <si>
    <t>MONDO ASCENSORI POTENZA (CF: QRTGPP90S17G942S)</t>
  </si>
  <si>
    <t>Servizio di manutenzione impianti elettrici e speciali. Uffici DR Basilicata</t>
  </si>
  <si>
    <t xml:space="preserve">C.E.S.A.L. SNC (CF: 00739080760)
</t>
  </si>
  <si>
    <t>C.E.S.A.L. SNC (CF: 00739080760)</t>
  </si>
  <si>
    <t xml:space="preserve">VERIFICA BIENNALE DI N.4 IMPIANTI DI SOLLEVAMENTO A SERVIZIO DELLâ€™IMMOBILE DI VIA DEI MILLE, POTENZA </t>
  </si>
  <si>
    <t xml:space="preserve">ENTE CERTIFICAZIONI SPA (CF: 10811841005)
</t>
  </si>
  <si>
    <t>ENTE CERTIFICAZIONI SPA (CF: 10811841005)</t>
  </si>
  <si>
    <t>FORNITURA BUONI PASTO ELETTRONICI PERSONALE AGENZIA ENTRATE BASILICATA</t>
  </si>
  <si>
    <t xml:space="preserve">EP SPA (CF: 05577471005)
</t>
  </si>
  <si>
    <t>EP SPA (CF: 05577471005)</t>
  </si>
  <si>
    <t>GESTIONE INTEGRATA DELLA SALUTE E SICUREZZA SUI LUOGHI DI LAVORO UFFICI AGENZIA ENTRATE BASILICATA</t>
  </si>
  <si>
    <t xml:space="preserve">CONSILIA CFO SRL (IN RTI) (CF: 11435101008)
</t>
  </si>
  <si>
    <t>CONSILIA CFO SRL (IN RTI) (CF: 11435101008)</t>
  </si>
  <si>
    <t>FACCHINAGGIO PER TRASFERIMENTO SEDE SPI POTENZA</t>
  </si>
  <si>
    <t xml:space="preserve">TELESCA ROCCO (CF: 02038510760)
</t>
  </si>
  <si>
    <t>TELESCA ROCCO (CF: 02038510760)</t>
  </si>
  <si>
    <t>FORNITURA E POSA IN OPERA DI INFO-ADESIVI ANTI COVID PER GLI UFFICI DELLA DR BASILICATA</t>
  </si>
  <si>
    <t xml:space="preserve">PUBLIPOINT SNC DI F. CAPITOLO E F. CENTOLA (CF: 01183820768)
SUD STAMPA DI I MARIANGELA (CF: NNLMNG75M44G942I)
SUD'ALTRO RETI E COMUNICAZIONE S.R.L. (CF: 01630250767)
</t>
  </si>
  <si>
    <t>PUBLIPOINT SNC DI F. CAPITOLO E F. CENTOLA (CF: 01183820768)</t>
  </si>
  <si>
    <t>SANIFICAZIONE STRAORDINARIA UFFICI DELLA DP MATERA E DELLE PARTI COMUNI DELL'IMMOBILE DI MATERA</t>
  </si>
  <si>
    <t>INTERVENTO DI DERATTIZZAZIONE E SANIFICAZIONE CONTROSOFFITTO IMMOBILE DI PISTICCI, SEDE DEL LOCALE UT</t>
  </si>
  <si>
    <t>FORNITURA E POSA IN OPERA DI INFO-ADESIVI ANTICOVID-19 PRESSO GLI UFFICI DELLA BASILICATA</t>
  </si>
  <si>
    <t xml:space="preserve">PUBLIPOINT SNC DI F. CAPITOLO E F. CENTOLA (CF: 01183820768)
</t>
  </si>
  <si>
    <t>2021 - FORNITURA TONER E DRUM ORIGINALI E RIGENERATI PER GLI UFFICI DELLA BASILICATA</t>
  </si>
  <si>
    <t xml:space="preserve">VEMAR DI ANTONELLO VENTRE &amp; C.S.A.S (CF: 00825000763)
</t>
  </si>
  <si>
    <t>VEMAR DI ANTONELLO VENTRE &amp; C.S.A.S (CF: 00825000763)</t>
  </si>
  <si>
    <t xml:space="preserve">SANIFICAZIONE STRAORDINARIA LOCALI DELLA DP POTENZA </t>
  </si>
  <si>
    <t>SANIFICAZIONE STRAORDINARIA DEL 25 MARZO 2021 UFFICI DELLA DIREZIONE REGIONALE DELLA BASILICATA</t>
  </si>
  <si>
    <t>SANIFICAZIONE STRAORDINARIA UFFICI DEL FRONT-OFFICE DELLA DP POTENZA</t>
  </si>
  <si>
    <t>FORNITURA CARTA PER STAMPE FORMATO A4 E A3 VERGINE/RICICLATA</t>
  </si>
  <si>
    <t xml:space="preserve">DAKART SRL (CF: 01373210770)
VEMAR DI ANTONELLO VENTRE &amp; C.S.A.S (CF: 00825000763)
</t>
  </si>
  <si>
    <t>SANIFICAZIONE STRAORDINARIA UFFICI DELLA DP POTENZA DI APRILE 2021</t>
  </si>
  <si>
    <t>2021 - ACQUISTO CANCELLERIA PER GLI UFFICI DELLA BASILICATA</t>
  </si>
  <si>
    <t xml:space="preserve">PISANI SRL (CF: 01344240765)
</t>
  </si>
  <si>
    <t>PISANI SRL (CF: 01344240765)</t>
  </si>
  <si>
    <t>ACQUISTO VETROFANIE PER GLI UFFICI DELLA REGIONE BASILICATA</t>
  </si>
  <si>
    <t xml:space="preserve">SUD'ALTRO RETI E COMUNICAZIONE S.R.L. (CF: 01630250767)
</t>
  </si>
  <si>
    <t>SUD'ALTRO RETI E COMUNICAZIONE S.R.L. (CF: 01630250767)</t>
  </si>
  <si>
    <t>Accordo quadro per la fornitura di gel disinfettante mani e relativi dispenser erogatori per le esigenze dellâ€™Agenzia delle Entrate - Lotto 3</t>
  </si>
  <si>
    <t xml:space="preserve">PEFIM SRL A SOCIO UNICO (CF: 06633741217)
</t>
  </si>
  <si>
    <t>PEFIM SRL A SOCIO UNICO (CF: 06633741217)</t>
  </si>
  <si>
    <t>VERIFICA E ADEGUAMENTO IMPIANTI DI SPEGNIMENTO INCENDI ARCHIVI. IMMOBILE POTENZA, VIA DEI MILLE</t>
  </si>
  <si>
    <t xml:space="preserve">SITEC SNC (CF: 05891790726)
</t>
  </si>
  <si>
    <t>SITEC SNC (CF: 05891790726)</t>
  </si>
  <si>
    <t>Servizio di manutenzione degli impianti elevatori. Uffici Direzione Regionale della Basilicata Agenzia delle Entrate</t>
  </si>
  <si>
    <t xml:space="preserve">PARAVIA ELEVATORS' SERVICE SRL (CF: 00299810655)
</t>
  </si>
  <si>
    <t>PARAVIA ELEVATORS' SERVICE SRL (CF: 00299810655)</t>
  </si>
  <si>
    <t>Servizio di manutenzione degli impianti antincendio a servizio degli immobili della DR della Basilicata dell'Agenzia delle Entrate</t>
  </si>
  <si>
    <t xml:space="preserve">CM IMPIANTI SRL (CF: 01642530768)
</t>
  </si>
  <si>
    <t>CM IMPIANTI SRL (CF: 01642530768)</t>
  </si>
  <si>
    <t>Servizio di manutenzione degli impianti elettrici e speciali degli uffici della DR Basilicata Agenzia Entrate</t>
  </si>
  <si>
    <t xml:space="preserve">S.I.T.I. SRL (CF: 01141340776)
</t>
  </si>
  <si>
    <t>S.I.T.I. SRL (CF: 01141340776)</t>
  </si>
  <si>
    <t>Verifiche biennali impianti elevatori immobili Matera e Potenza, corso 18 agosto. Agenzia delle Entrate</t>
  </si>
  <si>
    <t>Servizio di manutenzione impianti termoidraulici. Uffici DR Basilicata Agenzia delle Entrate</t>
  </si>
  <si>
    <t xml:space="preserve">SAGI SRL (CF: 02079610768)
</t>
  </si>
  <si>
    <t>SAGI SRL (CF: 02079610768)</t>
  </si>
  <si>
    <t>CONVENZIONE GAS NATURALE 13 LOTTO LOTTO 10 UFFICI AGENZIA ENTRATE BASILICATA</t>
  </si>
  <si>
    <t>CONVENZIONE ENERGIA ELETTRICA 18 LOTTO 14 UFFICI ENTRATE BASILICATA</t>
  </si>
  <si>
    <t>Affidamento in concessione servizio dâ€™installazione e gestione di distributori automatici alcuni uffici dellâ€™Agenzia delle Entrate Basilicata</t>
  </si>
  <si>
    <t xml:space="preserve">IVS ITALIA S.P.A. (CF: 03320270162)
</t>
  </si>
  <si>
    <t>IVS ITALIA S.P.A. (CF: 03320270162)</t>
  </si>
  <si>
    <t>Affidamento dei Servizi di Riscossione Tributi con modalitÃ  elettroniche presso le sedi dell'Agenzia delle Entrate-Territorio - Contratto esecutivo per la Direzione Regionale della Basilicata</t>
  </si>
  <si>
    <t>FORNITURA MATERIALE SANITARIO VARIO PER GLI UFFICI DELLA BASILICATA</t>
  </si>
  <si>
    <t xml:space="preserve">MEDICAL CENTER MG - S.R.L. (CF: 01241060761)
</t>
  </si>
  <si>
    <t>MEDICAL CENTER MG - S.R.L. (CF: 01241060761)</t>
  </si>
  <si>
    <t>ATTIVAZIONE SERVIZIO DI SALVAGUARDIA PER LA FORNITURA DI ENERGIA ELETTRICA</t>
  </si>
  <si>
    <t>Interventi di riparazione su impianti elevatori. Immobile di Matera, Piazza Matteotti 18</t>
  </si>
  <si>
    <t xml:space="preserve">MONDO ASCENSORI POTENZA (CF: 01853790762)
</t>
  </si>
  <si>
    <t>MONDO ASCENSORI POTENZA (CF: 01853790762)</t>
  </si>
  <si>
    <t>ACQUISTO ABBONAMENTO SMARTNET SERVIZIO ITALPOS GPS UPT PZ E MT</t>
  </si>
  <si>
    <t xml:space="preserve">LEICA GEOSYSTEMS SPA (CF: 12090330155)
</t>
  </si>
  <si>
    <t>LEICA GEOSYSTEMS SPA (CF: 12090330155)</t>
  </si>
  <si>
    <t>Servizio sfalcio erba e potatura nelle aree antistanti l'immobile di Matera</t>
  </si>
  <si>
    <t xml:space="preserve">EVOLUTION SERVICE SOCIETA' COOPERATIVA SOCIALE (CF: 01339510776)
</t>
  </si>
  <si>
    <t>EVOLUTION SERVICE SOCIETA' COOPERATIVA SOCIALE (CF: 01339510776)</t>
  </si>
  <si>
    <t xml:space="preserve">FACCHINAGGIO INTERNO ED ESTERNO - GARA CENTRALIZZATA CON CONTRATTO ESECUTIVO </t>
  </si>
  <si>
    <t xml:space="preserve">SCALA ENTERPRISE S.R.L. (CF: 05594340639)
</t>
  </si>
  <si>
    <t>SCALA ENTERPRISE S.R.L. (CF: 05594340639)</t>
  </si>
  <si>
    <t>N.2 corsi di aggiornamento 40 ore ciascuno: - per i professionisti antincendio sul codice di prevenzione incendi - per coordinatori per la sicurezza nei cantieri temporanei e mobili</t>
  </si>
  <si>
    <t xml:space="preserve">ORDINE DEGLI INGEGNERI DELLA PROVINCIA DI LECCE (CF: 80001130758)
</t>
  </si>
  <si>
    <t>ORDINE DEGLI INGEGNERI DELLA PROVINCIA DI LECCE (CF: 80001130758)</t>
  </si>
  <si>
    <t>PUBBLICAZIONE DELL'ESTRATTO DI AVVISO IN INDAGINE DI MERCATO IMMOBILIARE NELLA CITTA' DI POTENZA</t>
  </si>
  <si>
    <t xml:space="preserve">LEXMEDIA SRL (CF: 09147251004)
</t>
  </si>
  <si>
    <t>LEXMEDIA SRL (CF: 09147251004)</t>
  </si>
  <si>
    <t>SERVIZIO DI SANIFICAZIONE STRAORDINARIA UFFICI DELLA DP POTENZA DI NOVEMBRE 2021</t>
  </si>
  <si>
    <t>Fornitura e posa in opera di n.2 porte a vetri con tastierini apriporta, piano terra, immobile di Potenza, via dei Mille</t>
  </si>
  <si>
    <t>Sostituzione di n.6 porte REI presso l'immobile di Matera e di n.1 porta di ingresso sportello di Policoro, uffici Agenzia delle Entrate</t>
  </si>
  <si>
    <t xml:space="preserve">L'ANTINCENDIO SRL (CF: 01268530779)
</t>
  </si>
  <si>
    <t>L'ANTINCENDIO SRL (CF: 01268530779)</t>
  </si>
  <si>
    <t>PUBBLICAZIONE SU QUOTIDIANI ESTRATTO BANDO DI INDAGINE DI MERCATO. FIP CEDUTO DI MATERA</t>
  </si>
  <si>
    <t>LAVORI MANUTENTIVI EDILI ED IMPIANTISTICI PER LA REALIZZAZIONE DI UN ARCHIVIO DELLA DP DI POTENZA</t>
  </si>
  <si>
    <t>04-PROCEDURA NEGOZIATA SENZA PREVIA PUBBLICAZIONE</t>
  </si>
  <si>
    <t xml:space="preserve">COSTRUZIONI CENTORE DI MICHELE CENTORE (CF: CNTMHL61P20A064G)
COSTRUZIONI SIRIO DI CASTALDO ANGELO (CF: CSTNGL75H18A024R)
ERIOS S.R.L. (CF: 05879441219)
ROSSIMPIANTI SRL SEMPLIFICATA (CF: 07709511211)
SAGI SRL (CF: 02079610768)
</t>
  </si>
  <si>
    <t>COSTRUZIONI SIRIO DI CASTALDO ANGELO (CF: CSTNGL75H18A024R)</t>
  </si>
  <si>
    <t>Richiesta fornitura tipi mobili anno 2022 e 2023</t>
  </si>
  <si>
    <t xml:space="preserve">ISTITUTO POLIGRAFICO E ZECCA DELLO STATO (CF: 00399810589)
</t>
  </si>
  <si>
    <t>ISTITUTO POLIGRAFICO E ZECCA DELLO STATO (CF: 00399810589)</t>
  </si>
  <si>
    <t xml:space="preserve">FORNITURA SEDUTE OPERATORE/VISITATORE E ARMADI UFFICI DIREZIONI PROVINCIALI DI POTENZA E MATERA </t>
  </si>
  <si>
    <t xml:space="preserve">FITNESS CONTRACT GUGLIELMI SRL (CF: 01971080765)
GRUPPO INDUSTRIALE FRANCO DIVISIONE CONTRACT SNC (CF: 00788090769)
ISTUDIO S.R.L.S. (CF: 01264190776)
VISCEGLIA SNC (CF: 00585250772)
</t>
  </si>
  <si>
    <t>GRUPPO INDUSTRIALE FRANCO DIVISIONE CONTRACT SNC (CF: 00788090769)</t>
  </si>
  <si>
    <t>FORNITURA DI VETROFANIE PER GLI UFFICI DELLA REGIONE BASILICATA</t>
  </si>
  <si>
    <t xml:space="preserve">GALA DISTRIBUZIONE (CF: 00910360767)
PIXEL SRL (CF: 01708920762)
</t>
  </si>
  <si>
    <t>GALA DISTRIBUZIONE (CF: 00910360767)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</si>
</sst>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"Z59OEABB6D"</f>
        <v>Z59OEABB6D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41760</v>
      </c>
      <c r="J3" s="2">
        <v>42124</v>
      </c>
      <c r="K3">
        <v>225979.26</v>
      </c>
    </row>
    <row r="4" spans="1:11" x14ac:dyDescent="0.25">
      <c r="A4" t="str">
        <f>"665135689A"</f>
        <v>665135689A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1260605.78</v>
      </c>
      <c r="I4" s="2">
        <v>42491</v>
      </c>
      <c r="J4" s="2">
        <v>43951</v>
      </c>
      <c r="K4">
        <v>1010785.41</v>
      </c>
    </row>
    <row r="5" spans="1:11" x14ac:dyDescent="0.25">
      <c r="A5" t="str">
        <f>"0000000000"</f>
        <v>0000000000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0</v>
      </c>
      <c r="I5" s="2">
        <v>42461</v>
      </c>
      <c r="J5" s="2">
        <v>42735</v>
      </c>
      <c r="K5">
        <v>10076.43</v>
      </c>
    </row>
    <row r="6" spans="1:11" x14ac:dyDescent="0.25">
      <c r="A6" t="str">
        <f>"6811457023"</f>
        <v>6811457023</v>
      </c>
      <c r="B6" t="str">
        <f t="shared" si="0"/>
        <v>06363391001</v>
      </c>
      <c r="C6" t="s">
        <v>16</v>
      </c>
      <c r="D6" t="s">
        <v>28</v>
      </c>
      <c r="E6" t="s">
        <v>25</v>
      </c>
      <c r="F6" s="1" t="s">
        <v>29</v>
      </c>
      <c r="G6" t="s">
        <v>30</v>
      </c>
      <c r="H6">
        <v>18564</v>
      </c>
      <c r="I6" s="2">
        <v>42671</v>
      </c>
      <c r="J6" s="2">
        <v>44496</v>
      </c>
      <c r="K6">
        <v>18564</v>
      </c>
    </row>
    <row r="7" spans="1:11" x14ac:dyDescent="0.25">
      <c r="A7" t="str">
        <f>"6956002271"</f>
        <v>6956002271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26</v>
      </c>
      <c r="G7" t="s">
        <v>27</v>
      </c>
      <c r="H7">
        <v>0</v>
      </c>
      <c r="I7" s="2">
        <v>42826</v>
      </c>
      <c r="J7" s="2">
        <v>43190</v>
      </c>
      <c r="K7">
        <v>154056.56</v>
      </c>
    </row>
    <row r="8" spans="1:11" x14ac:dyDescent="0.25">
      <c r="A8" t="str">
        <f>"6710150EF0"</f>
        <v>6710150EF0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33</v>
      </c>
      <c r="G8" t="s">
        <v>34</v>
      </c>
      <c r="H8">
        <v>164458.63</v>
      </c>
      <c r="I8" s="2">
        <v>42522</v>
      </c>
      <c r="J8" s="2">
        <v>43863</v>
      </c>
      <c r="K8">
        <v>91671.83</v>
      </c>
    </row>
    <row r="9" spans="1:11" x14ac:dyDescent="0.25">
      <c r="A9" t="str">
        <f>"7329091D36"</f>
        <v>7329091D36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920969.46</v>
      </c>
      <c r="I9" s="2">
        <v>43101</v>
      </c>
      <c r="J9" s="2">
        <v>44196</v>
      </c>
      <c r="K9">
        <v>740864.52</v>
      </c>
    </row>
    <row r="10" spans="1:11" x14ac:dyDescent="0.25">
      <c r="A10" t="str">
        <f>"Z98117DD95"</f>
        <v>Z98117DD95</v>
      </c>
      <c r="B10" t="str">
        <f t="shared" si="0"/>
        <v>06363391001</v>
      </c>
      <c r="C10" t="s">
        <v>16</v>
      </c>
      <c r="D10" t="s">
        <v>38</v>
      </c>
      <c r="E10" t="s">
        <v>25</v>
      </c>
      <c r="F10" s="1" t="s">
        <v>39</v>
      </c>
      <c r="G10" t="s">
        <v>40</v>
      </c>
      <c r="H10">
        <v>210</v>
      </c>
      <c r="I10" s="2">
        <v>41942</v>
      </c>
      <c r="K10">
        <v>210</v>
      </c>
    </row>
    <row r="11" spans="1:11" x14ac:dyDescent="0.25">
      <c r="A11" t="str">
        <f>"Z882318FA6"</f>
        <v>Z882318FA6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42</v>
      </c>
      <c r="G11" t="s">
        <v>43</v>
      </c>
      <c r="H11">
        <v>3022.4</v>
      </c>
      <c r="I11" s="2">
        <v>43230</v>
      </c>
      <c r="J11" s="2">
        <v>45055</v>
      </c>
      <c r="K11">
        <v>2115.6799999999998</v>
      </c>
    </row>
    <row r="12" spans="1:11" x14ac:dyDescent="0.25">
      <c r="A12" t="str">
        <f>"777124061E"</f>
        <v>777124061E</v>
      </c>
      <c r="B12" t="str">
        <f t="shared" si="0"/>
        <v>06363391001</v>
      </c>
      <c r="C12" t="s">
        <v>16</v>
      </c>
      <c r="D12" t="s">
        <v>44</v>
      </c>
      <c r="E12" t="s">
        <v>18</v>
      </c>
      <c r="F12" s="1" t="s">
        <v>45</v>
      </c>
      <c r="G12" t="s">
        <v>46</v>
      </c>
      <c r="H12">
        <v>0</v>
      </c>
      <c r="I12" s="2">
        <v>43586</v>
      </c>
      <c r="J12" s="2">
        <v>43951</v>
      </c>
      <c r="K12">
        <v>202310.29</v>
      </c>
    </row>
    <row r="13" spans="1:11" x14ac:dyDescent="0.25">
      <c r="A13" t="str">
        <f>"ZF026AA522"</f>
        <v>ZF026AA522</v>
      </c>
      <c r="B13" t="str">
        <f t="shared" si="0"/>
        <v>06363391001</v>
      </c>
      <c r="C13" t="s">
        <v>16</v>
      </c>
      <c r="D13" t="s">
        <v>47</v>
      </c>
      <c r="E13" t="s">
        <v>25</v>
      </c>
      <c r="F13" s="1" t="s">
        <v>48</v>
      </c>
      <c r="G13" t="s">
        <v>49</v>
      </c>
      <c r="H13">
        <v>309.76</v>
      </c>
      <c r="I13" s="2">
        <v>43488</v>
      </c>
      <c r="J13" s="2">
        <v>43524</v>
      </c>
      <c r="K13">
        <v>309.76</v>
      </c>
    </row>
    <row r="14" spans="1:11" x14ac:dyDescent="0.25">
      <c r="A14" t="str">
        <f>"ZF2296E8F3"</f>
        <v>ZF2296E8F3</v>
      </c>
      <c r="B14" t="str">
        <f t="shared" si="0"/>
        <v>06363391001</v>
      </c>
      <c r="C14" t="s">
        <v>16</v>
      </c>
      <c r="D14" t="s">
        <v>50</v>
      </c>
      <c r="E14" t="s">
        <v>18</v>
      </c>
      <c r="F14" s="1" t="s">
        <v>51</v>
      </c>
      <c r="G14" t="s">
        <v>52</v>
      </c>
      <c r="H14">
        <v>4050</v>
      </c>
      <c r="I14" s="2">
        <v>43595</v>
      </c>
      <c r="J14" s="2">
        <v>44585</v>
      </c>
      <c r="K14">
        <v>158.22</v>
      </c>
    </row>
    <row r="15" spans="1:11" x14ac:dyDescent="0.25">
      <c r="A15" t="str">
        <f>"Z592AE6134"</f>
        <v>Z592AE6134</v>
      </c>
      <c r="B15" t="str">
        <f t="shared" si="0"/>
        <v>06363391001</v>
      </c>
      <c r="C15" t="s">
        <v>16</v>
      </c>
      <c r="D15" t="s">
        <v>53</v>
      </c>
      <c r="E15" t="s">
        <v>18</v>
      </c>
      <c r="F15" s="1" t="s">
        <v>42</v>
      </c>
      <c r="G15" t="s">
        <v>43</v>
      </c>
      <c r="H15">
        <v>20534.400000000001</v>
      </c>
      <c r="I15" s="2">
        <v>43799</v>
      </c>
      <c r="J15" s="2">
        <v>45625</v>
      </c>
      <c r="K15">
        <v>7187.04</v>
      </c>
    </row>
    <row r="16" spans="1:11" x14ac:dyDescent="0.25">
      <c r="A16" t="str">
        <f>"Z132CBDAA7"</f>
        <v>Z132CBDAA7</v>
      </c>
      <c r="B16" t="str">
        <f t="shared" si="0"/>
        <v>06363391001</v>
      </c>
      <c r="C16" t="s">
        <v>16</v>
      </c>
      <c r="D16" t="s">
        <v>54</v>
      </c>
      <c r="E16" t="s">
        <v>25</v>
      </c>
      <c r="F16" s="1" t="s">
        <v>55</v>
      </c>
      <c r="G16" t="s">
        <v>56</v>
      </c>
      <c r="H16">
        <v>16093.25</v>
      </c>
      <c r="I16" s="2">
        <v>43965</v>
      </c>
      <c r="J16" s="2">
        <v>44104</v>
      </c>
      <c r="K16">
        <v>15531.37</v>
      </c>
    </row>
    <row r="17" spans="1:11" x14ac:dyDescent="0.25">
      <c r="A17" t="str">
        <f>"Z062CBDB12"</f>
        <v>Z062CBDB12</v>
      </c>
      <c r="B17" t="str">
        <f t="shared" si="0"/>
        <v>06363391001</v>
      </c>
      <c r="C17" t="s">
        <v>16</v>
      </c>
      <c r="D17" t="s">
        <v>57</v>
      </c>
      <c r="E17" t="s">
        <v>25</v>
      </c>
      <c r="F17" s="1" t="s">
        <v>55</v>
      </c>
      <c r="G17" t="s">
        <v>56</v>
      </c>
      <c r="H17">
        <v>10411.280000000001</v>
      </c>
      <c r="I17" s="2">
        <v>43965</v>
      </c>
      <c r="J17" s="2">
        <v>44104</v>
      </c>
      <c r="K17">
        <v>10375.25</v>
      </c>
    </row>
    <row r="18" spans="1:11" x14ac:dyDescent="0.25">
      <c r="A18" t="str">
        <f>"ZE22B85712"</f>
        <v>ZE22B85712</v>
      </c>
      <c r="B18" t="str">
        <f t="shared" si="0"/>
        <v>06363391001</v>
      </c>
      <c r="C18" t="s">
        <v>16</v>
      </c>
      <c r="D18" t="s">
        <v>58</v>
      </c>
      <c r="E18" t="s">
        <v>25</v>
      </c>
      <c r="F18" s="1" t="s">
        <v>59</v>
      </c>
      <c r="G18" t="s">
        <v>60</v>
      </c>
      <c r="H18">
        <v>3010</v>
      </c>
      <c r="I18" s="2">
        <v>43846</v>
      </c>
      <c r="J18" s="2">
        <v>44561</v>
      </c>
      <c r="K18">
        <v>2790</v>
      </c>
    </row>
    <row r="19" spans="1:11" x14ac:dyDescent="0.25">
      <c r="A19" t="str">
        <f>"828608232E"</f>
        <v>828608232E</v>
      </c>
      <c r="B19" t="str">
        <f t="shared" si="0"/>
        <v>06363391001</v>
      </c>
      <c r="C19" t="s">
        <v>16</v>
      </c>
      <c r="D19" t="s">
        <v>61</v>
      </c>
      <c r="E19" t="s">
        <v>18</v>
      </c>
      <c r="F19" s="1" t="s">
        <v>62</v>
      </c>
      <c r="G19" t="s">
        <v>63</v>
      </c>
      <c r="H19">
        <v>0</v>
      </c>
      <c r="I19" s="2">
        <v>44013</v>
      </c>
      <c r="J19" s="2">
        <v>44012</v>
      </c>
      <c r="K19">
        <v>90669.06</v>
      </c>
    </row>
    <row r="20" spans="1:11" x14ac:dyDescent="0.25">
      <c r="A20" t="str">
        <f>"8261765029"</f>
        <v>8261765029</v>
      </c>
      <c r="B20" t="str">
        <f t="shared" si="0"/>
        <v>06363391001</v>
      </c>
      <c r="C20" t="s">
        <v>16</v>
      </c>
      <c r="D20" t="s">
        <v>64</v>
      </c>
      <c r="E20" t="s">
        <v>18</v>
      </c>
      <c r="F20" s="1" t="s">
        <v>65</v>
      </c>
      <c r="G20" t="s">
        <v>66</v>
      </c>
      <c r="H20">
        <v>0</v>
      </c>
      <c r="I20" s="2">
        <v>44013</v>
      </c>
      <c r="J20" s="2">
        <v>44377</v>
      </c>
      <c r="K20">
        <v>123659.45</v>
      </c>
    </row>
    <row r="21" spans="1:11" x14ac:dyDescent="0.25">
      <c r="A21" t="str">
        <f>"84514179EE"</f>
        <v>84514179EE</v>
      </c>
      <c r="B21" t="str">
        <f t="shared" si="0"/>
        <v>06363391001</v>
      </c>
      <c r="C21" t="s">
        <v>16</v>
      </c>
      <c r="D21" t="s">
        <v>67</v>
      </c>
      <c r="E21" t="s">
        <v>18</v>
      </c>
      <c r="F21" s="1" t="s">
        <v>68</v>
      </c>
      <c r="G21" t="s">
        <v>69</v>
      </c>
      <c r="H21">
        <v>81085.75</v>
      </c>
      <c r="I21" s="2">
        <v>44105</v>
      </c>
      <c r="J21" s="2">
        <v>45128</v>
      </c>
      <c r="K21">
        <v>19050.189999999999</v>
      </c>
    </row>
    <row r="22" spans="1:11" x14ac:dyDescent="0.25">
      <c r="A22" t="str">
        <f>"ZC62E594AA"</f>
        <v>ZC62E594AA</v>
      </c>
      <c r="B22" t="str">
        <f t="shared" si="0"/>
        <v>06363391001</v>
      </c>
      <c r="C22" t="s">
        <v>16</v>
      </c>
      <c r="D22" t="s">
        <v>70</v>
      </c>
      <c r="E22" t="s">
        <v>25</v>
      </c>
      <c r="F22" s="1" t="s">
        <v>71</v>
      </c>
      <c r="G22" t="s">
        <v>72</v>
      </c>
      <c r="H22">
        <v>7091.54</v>
      </c>
      <c r="I22" s="2">
        <v>44113</v>
      </c>
      <c r="J22" s="2">
        <v>44255</v>
      </c>
      <c r="K22">
        <v>6242.8</v>
      </c>
    </row>
    <row r="23" spans="1:11" x14ac:dyDescent="0.25">
      <c r="A23" t="str">
        <f>"Z082E59375"</f>
        <v>Z082E59375</v>
      </c>
      <c r="B23" t="str">
        <f t="shared" si="0"/>
        <v>06363391001</v>
      </c>
      <c r="C23" t="s">
        <v>16</v>
      </c>
      <c r="D23" t="s">
        <v>73</v>
      </c>
      <c r="E23" t="s">
        <v>25</v>
      </c>
      <c r="F23" s="1" t="s">
        <v>74</v>
      </c>
      <c r="G23" t="s">
        <v>75</v>
      </c>
      <c r="H23">
        <v>12546.9</v>
      </c>
      <c r="I23" s="2">
        <v>44113</v>
      </c>
      <c r="J23" s="2">
        <v>44255</v>
      </c>
      <c r="K23">
        <v>12507.15</v>
      </c>
    </row>
    <row r="24" spans="1:11" x14ac:dyDescent="0.25">
      <c r="A24" t="str">
        <f>"ZE72F833C6"</f>
        <v>ZE72F833C6</v>
      </c>
      <c r="B24" t="str">
        <f t="shared" si="0"/>
        <v>06363391001</v>
      </c>
      <c r="C24" t="s">
        <v>16</v>
      </c>
      <c r="D24" t="s">
        <v>76</v>
      </c>
      <c r="E24" t="s">
        <v>25</v>
      </c>
      <c r="F24" s="1" t="s">
        <v>77</v>
      </c>
      <c r="G24" t="s">
        <v>78</v>
      </c>
      <c r="H24">
        <v>340</v>
      </c>
      <c r="I24" s="2">
        <v>44181</v>
      </c>
      <c r="J24" s="2">
        <v>44195</v>
      </c>
      <c r="K24">
        <v>340</v>
      </c>
    </row>
    <row r="25" spans="1:11" x14ac:dyDescent="0.25">
      <c r="A25" t="str">
        <f>"8571629C02"</f>
        <v>8571629C02</v>
      </c>
      <c r="B25" t="str">
        <f t="shared" si="0"/>
        <v>06363391001</v>
      </c>
      <c r="C25" t="s">
        <v>16</v>
      </c>
      <c r="D25" t="s">
        <v>79</v>
      </c>
      <c r="E25" t="s">
        <v>18</v>
      </c>
      <c r="F25" s="1" t="s">
        <v>80</v>
      </c>
      <c r="G25" t="s">
        <v>81</v>
      </c>
      <c r="H25">
        <v>342600</v>
      </c>
      <c r="I25" s="2">
        <v>44197</v>
      </c>
      <c r="J25" s="2">
        <v>44561</v>
      </c>
      <c r="K25">
        <v>106948.29</v>
      </c>
    </row>
    <row r="26" spans="1:11" x14ac:dyDescent="0.25">
      <c r="A26" t="str">
        <f>"Z2D2F32668"</f>
        <v>Z2D2F32668</v>
      </c>
      <c r="B26" t="str">
        <f t="shared" si="0"/>
        <v>06363391001</v>
      </c>
      <c r="C26" t="s">
        <v>16</v>
      </c>
      <c r="D26" t="s">
        <v>82</v>
      </c>
      <c r="E26" t="s">
        <v>18</v>
      </c>
      <c r="F26" s="1" t="s">
        <v>83</v>
      </c>
      <c r="G26" t="s">
        <v>84</v>
      </c>
      <c r="H26">
        <v>36937.17</v>
      </c>
      <c r="I26" s="2">
        <v>44168</v>
      </c>
      <c r="J26" s="2">
        <v>45261</v>
      </c>
      <c r="K26">
        <v>5780.52</v>
      </c>
    </row>
    <row r="27" spans="1:11" x14ac:dyDescent="0.25">
      <c r="A27" t="str">
        <f>"Z372F202F6"</f>
        <v>Z372F202F6</v>
      </c>
      <c r="B27" t="str">
        <f t="shared" si="0"/>
        <v>06363391001</v>
      </c>
      <c r="C27" t="s">
        <v>16</v>
      </c>
      <c r="D27" t="s">
        <v>85</v>
      </c>
      <c r="E27" t="s">
        <v>25</v>
      </c>
      <c r="F27" s="1" t="s">
        <v>86</v>
      </c>
      <c r="G27" t="s">
        <v>87</v>
      </c>
      <c r="H27">
        <v>17800</v>
      </c>
      <c r="I27" s="2">
        <v>44162</v>
      </c>
      <c r="K27">
        <v>17800</v>
      </c>
    </row>
    <row r="28" spans="1:11" x14ac:dyDescent="0.25">
      <c r="A28" t="str">
        <f>"ZA93073826"</f>
        <v>ZA93073826</v>
      </c>
      <c r="B28" t="str">
        <f t="shared" si="0"/>
        <v>06363391001</v>
      </c>
      <c r="C28" t="s">
        <v>16</v>
      </c>
      <c r="D28" t="s">
        <v>88</v>
      </c>
      <c r="E28" t="s">
        <v>25</v>
      </c>
      <c r="F28" s="1" t="s">
        <v>89</v>
      </c>
      <c r="G28" t="s">
        <v>90</v>
      </c>
      <c r="H28">
        <v>1316</v>
      </c>
      <c r="I28" s="2">
        <v>44235</v>
      </c>
      <c r="J28" s="2">
        <v>44253</v>
      </c>
      <c r="K28">
        <v>1316</v>
      </c>
    </row>
    <row r="29" spans="1:11" x14ac:dyDescent="0.25">
      <c r="A29" t="str">
        <f>"Z0830A5409"</f>
        <v>Z0830A5409</v>
      </c>
      <c r="B29" t="str">
        <f t="shared" si="0"/>
        <v>06363391001</v>
      </c>
      <c r="C29" t="s">
        <v>16</v>
      </c>
      <c r="D29" t="s">
        <v>91</v>
      </c>
      <c r="E29" t="s">
        <v>25</v>
      </c>
      <c r="F29" s="1" t="s">
        <v>55</v>
      </c>
      <c r="G29" t="s">
        <v>56</v>
      </c>
      <c r="H29">
        <v>1600</v>
      </c>
      <c r="I29" s="2">
        <v>44241</v>
      </c>
      <c r="J29" s="2">
        <v>44241</v>
      </c>
      <c r="K29">
        <v>1600</v>
      </c>
    </row>
    <row r="30" spans="1:11" x14ac:dyDescent="0.25">
      <c r="A30" t="str">
        <f>"Z5030A53D5"</f>
        <v>Z5030A53D5</v>
      </c>
      <c r="B30" t="str">
        <f t="shared" si="0"/>
        <v>06363391001</v>
      </c>
      <c r="C30" t="s">
        <v>16</v>
      </c>
      <c r="D30" t="s">
        <v>92</v>
      </c>
      <c r="E30" t="s">
        <v>25</v>
      </c>
      <c r="F30" s="1" t="s">
        <v>55</v>
      </c>
      <c r="G30" t="s">
        <v>56</v>
      </c>
      <c r="H30">
        <v>2500</v>
      </c>
      <c r="I30" s="2">
        <v>44249</v>
      </c>
      <c r="J30" s="2">
        <v>44266</v>
      </c>
      <c r="K30">
        <v>2500</v>
      </c>
    </row>
    <row r="31" spans="1:11" x14ac:dyDescent="0.25">
      <c r="A31" t="str">
        <f>"ZCF3122AC4"</f>
        <v>ZCF3122AC4</v>
      </c>
      <c r="B31" t="str">
        <f t="shared" si="0"/>
        <v>06363391001</v>
      </c>
      <c r="C31" t="s">
        <v>16</v>
      </c>
      <c r="D31" t="s">
        <v>93</v>
      </c>
      <c r="E31" t="s">
        <v>25</v>
      </c>
      <c r="F31" s="1" t="s">
        <v>94</v>
      </c>
      <c r="G31" t="s">
        <v>90</v>
      </c>
      <c r="H31">
        <v>2471.4</v>
      </c>
      <c r="I31" s="2">
        <v>44287</v>
      </c>
      <c r="J31" s="2">
        <v>44316</v>
      </c>
      <c r="K31">
        <v>2471.4</v>
      </c>
    </row>
    <row r="32" spans="1:11" x14ac:dyDescent="0.25">
      <c r="A32" t="str">
        <f>"ZA7311CF96"</f>
        <v>ZA7311CF96</v>
      </c>
      <c r="B32" t="str">
        <f t="shared" si="0"/>
        <v>06363391001</v>
      </c>
      <c r="C32" t="s">
        <v>16</v>
      </c>
      <c r="D32" t="s">
        <v>95</v>
      </c>
      <c r="E32" t="s">
        <v>25</v>
      </c>
      <c r="F32" s="1" t="s">
        <v>96</v>
      </c>
      <c r="G32" t="s">
        <v>97</v>
      </c>
      <c r="H32">
        <v>18459</v>
      </c>
      <c r="I32" s="2">
        <v>44286</v>
      </c>
      <c r="J32" s="2">
        <v>44316</v>
      </c>
      <c r="K32">
        <v>18459</v>
      </c>
    </row>
    <row r="33" spans="1:11" x14ac:dyDescent="0.25">
      <c r="A33" t="str">
        <f>"Z1F312BB80"</f>
        <v>Z1F312BB80</v>
      </c>
      <c r="B33" t="str">
        <f t="shared" si="0"/>
        <v>06363391001</v>
      </c>
      <c r="C33" t="s">
        <v>16</v>
      </c>
      <c r="D33" t="s">
        <v>98</v>
      </c>
      <c r="E33" t="s">
        <v>25</v>
      </c>
      <c r="F33" s="1" t="s">
        <v>55</v>
      </c>
      <c r="G33" t="s">
        <v>56</v>
      </c>
      <c r="H33">
        <v>525</v>
      </c>
      <c r="I33" s="2">
        <v>44288</v>
      </c>
      <c r="J33" s="2">
        <v>44288</v>
      </c>
      <c r="K33">
        <v>525</v>
      </c>
    </row>
    <row r="34" spans="1:11" x14ac:dyDescent="0.25">
      <c r="A34" t="str">
        <f>"Z6B312CA1A"</f>
        <v>Z6B312CA1A</v>
      </c>
      <c r="B34" t="str">
        <f t="shared" si="0"/>
        <v>06363391001</v>
      </c>
      <c r="C34" t="s">
        <v>16</v>
      </c>
      <c r="D34" t="s">
        <v>99</v>
      </c>
      <c r="E34" t="s">
        <v>25</v>
      </c>
      <c r="F34" s="1" t="s">
        <v>55</v>
      </c>
      <c r="G34" t="s">
        <v>56</v>
      </c>
      <c r="H34">
        <v>300</v>
      </c>
      <c r="I34" s="2">
        <v>44288</v>
      </c>
      <c r="J34" s="2">
        <v>44288</v>
      </c>
      <c r="K34">
        <v>300</v>
      </c>
    </row>
    <row r="35" spans="1:11" x14ac:dyDescent="0.25">
      <c r="A35" t="str">
        <f>"ZD13132844"</f>
        <v>ZD13132844</v>
      </c>
      <c r="B35" t="str">
        <f t="shared" ref="B35:B67" si="1">"06363391001"</f>
        <v>06363391001</v>
      </c>
      <c r="C35" t="s">
        <v>16</v>
      </c>
      <c r="D35" t="s">
        <v>100</v>
      </c>
      <c r="E35" t="s">
        <v>25</v>
      </c>
      <c r="F35" s="1" t="s">
        <v>55</v>
      </c>
      <c r="G35" t="s">
        <v>56</v>
      </c>
      <c r="H35">
        <v>1150</v>
      </c>
      <c r="I35" s="2">
        <v>44288</v>
      </c>
      <c r="J35" s="2">
        <v>44288</v>
      </c>
      <c r="K35">
        <v>1150</v>
      </c>
    </row>
    <row r="36" spans="1:11" x14ac:dyDescent="0.25">
      <c r="A36" t="str">
        <f>"ZA9312ED71"</f>
        <v>ZA9312ED71</v>
      </c>
      <c r="B36" t="str">
        <f t="shared" si="1"/>
        <v>06363391001</v>
      </c>
      <c r="C36" t="s">
        <v>16</v>
      </c>
      <c r="D36" t="s">
        <v>101</v>
      </c>
      <c r="E36" t="s">
        <v>25</v>
      </c>
      <c r="F36" s="1" t="s">
        <v>102</v>
      </c>
      <c r="G36" t="s">
        <v>97</v>
      </c>
      <c r="H36">
        <v>7334.95</v>
      </c>
      <c r="I36" s="2">
        <v>44309</v>
      </c>
      <c r="J36" s="2">
        <v>44330</v>
      </c>
      <c r="K36">
        <v>7334.94</v>
      </c>
    </row>
    <row r="37" spans="1:11" x14ac:dyDescent="0.25">
      <c r="A37" t="str">
        <f>"ZF03177BBA"</f>
        <v>ZF03177BBA</v>
      </c>
      <c r="B37" t="str">
        <f t="shared" si="1"/>
        <v>06363391001</v>
      </c>
      <c r="C37" t="s">
        <v>16</v>
      </c>
      <c r="D37" t="s">
        <v>103</v>
      </c>
      <c r="E37" t="s">
        <v>25</v>
      </c>
      <c r="F37" s="1" t="s">
        <v>55</v>
      </c>
      <c r="G37" t="s">
        <v>56</v>
      </c>
      <c r="H37">
        <v>1100</v>
      </c>
      <c r="I37" s="2">
        <v>44306</v>
      </c>
      <c r="J37" s="2">
        <v>44306</v>
      </c>
      <c r="K37">
        <v>1100</v>
      </c>
    </row>
    <row r="38" spans="1:11" x14ac:dyDescent="0.25">
      <c r="A38" t="str">
        <f>"ZB831E7D99"</f>
        <v>ZB831E7D99</v>
      </c>
      <c r="B38" t="str">
        <f t="shared" si="1"/>
        <v>06363391001</v>
      </c>
      <c r="C38" t="s">
        <v>16</v>
      </c>
      <c r="D38" t="s">
        <v>104</v>
      </c>
      <c r="E38" t="s">
        <v>25</v>
      </c>
      <c r="F38" s="1" t="s">
        <v>105</v>
      </c>
      <c r="G38" t="s">
        <v>106</v>
      </c>
      <c r="H38">
        <v>4743.78</v>
      </c>
      <c r="I38" s="2">
        <v>44354</v>
      </c>
      <c r="J38" s="2">
        <v>44408</v>
      </c>
      <c r="K38">
        <v>4743.78</v>
      </c>
    </row>
    <row r="39" spans="1:11" x14ac:dyDescent="0.25">
      <c r="A39" t="str">
        <f>"ZD332217A7"</f>
        <v>ZD332217A7</v>
      </c>
      <c r="B39" t="str">
        <f t="shared" si="1"/>
        <v>06363391001</v>
      </c>
      <c r="C39" t="s">
        <v>16</v>
      </c>
      <c r="D39" t="s">
        <v>107</v>
      </c>
      <c r="E39" t="s">
        <v>25</v>
      </c>
      <c r="F39" s="1" t="s">
        <v>108</v>
      </c>
      <c r="G39" t="s">
        <v>109</v>
      </c>
      <c r="H39">
        <v>702</v>
      </c>
      <c r="I39" s="2">
        <v>44368</v>
      </c>
      <c r="J39" s="2">
        <v>44396</v>
      </c>
      <c r="K39">
        <v>702</v>
      </c>
    </row>
    <row r="40" spans="1:11" x14ac:dyDescent="0.25">
      <c r="A40" t="str">
        <f>"8804759CF8"</f>
        <v>8804759CF8</v>
      </c>
      <c r="B40" t="str">
        <f t="shared" si="1"/>
        <v>06363391001</v>
      </c>
      <c r="C40" t="s">
        <v>16</v>
      </c>
      <c r="D40" t="s">
        <v>110</v>
      </c>
      <c r="E40" t="s">
        <v>18</v>
      </c>
      <c r="F40" s="1" t="s">
        <v>111</v>
      </c>
      <c r="G40" t="s">
        <v>112</v>
      </c>
      <c r="H40">
        <v>1045</v>
      </c>
      <c r="I40" s="2">
        <v>44370</v>
      </c>
      <c r="J40" s="2">
        <v>44408</v>
      </c>
      <c r="K40">
        <v>1039.77</v>
      </c>
    </row>
    <row r="41" spans="1:11" x14ac:dyDescent="0.25">
      <c r="A41" t="str">
        <f>"Z0130DCD65"</f>
        <v>Z0130DCD65</v>
      </c>
      <c r="B41" t="str">
        <f t="shared" si="1"/>
        <v>06363391001</v>
      </c>
      <c r="C41" t="s">
        <v>16</v>
      </c>
      <c r="D41" t="s">
        <v>113</v>
      </c>
      <c r="E41" t="s">
        <v>25</v>
      </c>
      <c r="F41" s="1" t="s">
        <v>114</v>
      </c>
      <c r="G41" t="s">
        <v>115</v>
      </c>
      <c r="H41">
        <v>11500.43</v>
      </c>
      <c r="I41" s="2">
        <v>44354</v>
      </c>
      <c r="J41" s="2">
        <v>44438</v>
      </c>
      <c r="K41">
        <v>11500.43</v>
      </c>
    </row>
    <row r="42" spans="1:11" x14ac:dyDescent="0.25">
      <c r="A42" t="str">
        <f>"Z1B30B532D"</f>
        <v>Z1B30B532D</v>
      </c>
      <c r="B42" t="str">
        <f t="shared" si="1"/>
        <v>06363391001</v>
      </c>
      <c r="C42" t="s">
        <v>16</v>
      </c>
      <c r="D42" t="s">
        <v>116</v>
      </c>
      <c r="E42" t="s">
        <v>25</v>
      </c>
      <c r="F42" s="1" t="s">
        <v>117</v>
      </c>
      <c r="G42" t="s">
        <v>118</v>
      </c>
      <c r="H42">
        <v>10820.75</v>
      </c>
      <c r="I42" s="2">
        <v>44321</v>
      </c>
      <c r="J42" s="2">
        <v>44685</v>
      </c>
      <c r="K42">
        <v>0</v>
      </c>
    </row>
    <row r="43" spans="1:11" x14ac:dyDescent="0.25">
      <c r="A43" t="str">
        <f>"ZCF30B52AB"</f>
        <v>ZCF30B52AB</v>
      </c>
      <c r="B43" t="str">
        <f t="shared" si="1"/>
        <v>06363391001</v>
      </c>
      <c r="C43" t="s">
        <v>16</v>
      </c>
      <c r="D43" t="s">
        <v>119</v>
      </c>
      <c r="E43" t="s">
        <v>25</v>
      </c>
      <c r="F43" s="1" t="s">
        <v>120</v>
      </c>
      <c r="G43" t="s">
        <v>121</v>
      </c>
      <c r="H43">
        <v>24595.21</v>
      </c>
      <c r="I43" s="2">
        <v>44321</v>
      </c>
      <c r="J43" s="2">
        <v>44685</v>
      </c>
      <c r="K43">
        <v>7775.41</v>
      </c>
    </row>
    <row r="44" spans="1:11" x14ac:dyDescent="0.25">
      <c r="A44" t="str">
        <f>"Z1330B52FB"</f>
        <v>Z1330B52FB</v>
      </c>
      <c r="B44" t="str">
        <f t="shared" si="1"/>
        <v>06363391001</v>
      </c>
      <c r="C44" t="s">
        <v>16</v>
      </c>
      <c r="D44" t="s">
        <v>122</v>
      </c>
      <c r="E44" t="s">
        <v>25</v>
      </c>
      <c r="F44" s="1" t="s">
        <v>123</v>
      </c>
      <c r="G44" t="s">
        <v>124</v>
      </c>
      <c r="H44">
        <v>24747.97</v>
      </c>
      <c r="I44" s="2">
        <v>44321</v>
      </c>
      <c r="J44" s="2">
        <v>44685</v>
      </c>
      <c r="K44">
        <v>7913.81</v>
      </c>
    </row>
    <row r="45" spans="1:11" x14ac:dyDescent="0.25">
      <c r="A45" t="str">
        <f>"Z5A318D59A"</f>
        <v>Z5A318D59A</v>
      </c>
      <c r="B45" t="str">
        <f t="shared" si="1"/>
        <v>06363391001</v>
      </c>
      <c r="C45" t="s">
        <v>16</v>
      </c>
      <c r="D45" t="s">
        <v>125</v>
      </c>
      <c r="E45" t="s">
        <v>25</v>
      </c>
      <c r="F45" s="1" t="s">
        <v>77</v>
      </c>
      <c r="G45" t="s">
        <v>78</v>
      </c>
      <c r="H45">
        <v>850</v>
      </c>
      <c r="I45" s="2">
        <v>44392</v>
      </c>
      <c r="J45" s="2">
        <v>44408</v>
      </c>
      <c r="K45">
        <v>850</v>
      </c>
    </row>
    <row r="46" spans="1:11" x14ac:dyDescent="0.25">
      <c r="A46" t="str">
        <f>"8638943948"</f>
        <v>8638943948</v>
      </c>
      <c r="B46" t="str">
        <f t="shared" si="1"/>
        <v>06363391001</v>
      </c>
      <c r="C46" t="s">
        <v>16</v>
      </c>
      <c r="D46" t="s">
        <v>126</v>
      </c>
      <c r="E46" t="s">
        <v>25</v>
      </c>
      <c r="F46" s="1" t="s">
        <v>127</v>
      </c>
      <c r="G46" t="s">
        <v>128</v>
      </c>
      <c r="H46">
        <v>45383.58</v>
      </c>
      <c r="I46" s="2">
        <v>44343</v>
      </c>
      <c r="J46" s="2">
        <v>44707</v>
      </c>
      <c r="K46">
        <v>5101.82</v>
      </c>
    </row>
    <row r="47" spans="1:11" x14ac:dyDescent="0.25">
      <c r="A47" t="str">
        <f>"8729263FB2"</f>
        <v>8729263FB2</v>
      </c>
      <c r="B47" t="str">
        <f t="shared" si="1"/>
        <v>06363391001</v>
      </c>
      <c r="C47" t="s">
        <v>16</v>
      </c>
      <c r="D47" t="s">
        <v>129</v>
      </c>
      <c r="E47" t="s">
        <v>18</v>
      </c>
      <c r="F47" s="1" t="s">
        <v>45</v>
      </c>
      <c r="G47" t="s">
        <v>46</v>
      </c>
      <c r="H47">
        <v>0</v>
      </c>
      <c r="I47" s="2">
        <v>44378</v>
      </c>
      <c r="J47" s="2">
        <v>44742</v>
      </c>
      <c r="K47">
        <v>13385.4</v>
      </c>
    </row>
    <row r="48" spans="1:11" x14ac:dyDescent="0.25">
      <c r="A48" t="str">
        <f>"87394695F7"</f>
        <v>87394695F7</v>
      </c>
      <c r="B48" t="str">
        <f t="shared" si="1"/>
        <v>06363391001</v>
      </c>
      <c r="C48" t="s">
        <v>16</v>
      </c>
      <c r="D48" t="s">
        <v>130</v>
      </c>
      <c r="E48" t="s">
        <v>18</v>
      </c>
      <c r="F48" s="1" t="s">
        <v>65</v>
      </c>
      <c r="G48" t="s">
        <v>66</v>
      </c>
      <c r="H48">
        <v>0</v>
      </c>
      <c r="I48" s="2">
        <v>44409</v>
      </c>
      <c r="J48" s="2">
        <v>44773</v>
      </c>
      <c r="K48">
        <v>52929.120000000003</v>
      </c>
    </row>
    <row r="49" spans="1:11" x14ac:dyDescent="0.25">
      <c r="A49" t="str">
        <f>"Z1D317B497"</f>
        <v>Z1D317B497</v>
      </c>
      <c r="B49" t="str">
        <f t="shared" si="1"/>
        <v>06363391001</v>
      </c>
      <c r="C49" t="s">
        <v>16</v>
      </c>
      <c r="D49" t="s">
        <v>131</v>
      </c>
      <c r="E49" t="s">
        <v>25</v>
      </c>
      <c r="F49" s="1" t="s">
        <v>132</v>
      </c>
      <c r="G49" t="s">
        <v>133</v>
      </c>
      <c r="H49">
        <v>336</v>
      </c>
      <c r="I49" s="2">
        <v>44344</v>
      </c>
      <c r="J49" s="2">
        <v>44708</v>
      </c>
      <c r="K49">
        <v>0</v>
      </c>
    </row>
    <row r="50" spans="1:11" x14ac:dyDescent="0.25">
      <c r="A50" t="str">
        <f>"ZC6305F1A0"</f>
        <v>ZC6305F1A0</v>
      </c>
      <c r="B50" t="str">
        <f t="shared" si="1"/>
        <v>06363391001</v>
      </c>
      <c r="C50" t="s">
        <v>16</v>
      </c>
      <c r="D50" t="s">
        <v>134</v>
      </c>
      <c r="E50" t="s">
        <v>18</v>
      </c>
      <c r="F50" s="1" t="s">
        <v>33</v>
      </c>
      <c r="G50" t="s">
        <v>34</v>
      </c>
      <c r="H50">
        <v>18313.04</v>
      </c>
      <c r="I50" s="2">
        <v>44225</v>
      </c>
      <c r="J50" s="2">
        <v>44959</v>
      </c>
      <c r="K50">
        <v>4726.72</v>
      </c>
    </row>
    <row r="51" spans="1:11" x14ac:dyDescent="0.25">
      <c r="A51" t="str">
        <f>"Z3532551C3"</f>
        <v>Z3532551C3</v>
      </c>
      <c r="B51" t="str">
        <f t="shared" si="1"/>
        <v>06363391001</v>
      </c>
      <c r="C51" t="s">
        <v>16</v>
      </c>
      <c r="D51" t="s">
        <v>135</v>
      </c>
      <c r="E51" t="s">
        <v>25</v>
      </c>
      <c r="F51" s="1" t="s">
        <v>136</v>
      </c>
      <c r="G51" t="s">
        <v>137</v>
      </c>
      <c r="H51">
        <v>664.62</v>
      </c>
      <c r="I51" s="2">
        <v>44385</v>
      </c>
      <c r="J51" s="2">
        <v>44439</v>
      </c>
      <c r="K51">
        <v>664.62</v>
      </c>
    </row>
    <row r="52" spans="1:11" x14ac:dyDescent="0.25">
      <c r="A52" t="str">
        <f>"Z0432CC15F"</f>
        <v>Z0432CC15F</v>
      </c>
      <c r="B52" t="str">
        <f t="shared" si="1"/>
        <v>06363391001</v>
      </c>
      <c r="C52" t="s">
        <v>16</v>
      </c>
      <c r="D52" t="s">
        <v>138</v>
      </c>
      <c r="E52" t="s">
        <v>25</v>
      </c>
      <c r="F52" s="1" t="s">
        <v>26</v>
      </c>
      <c r="G52" t="s">
        <v>27</v>
      </c>
      <c r="H52">
        <v>0</v>
      </c>
      <c r="I52" s="2">
        <v>44378</v>
      </c>
      <c r="J52" s="2">
        <v>44408</v>
      </c>
      <c r="K52">
        <v>22422.82</v>
      </c>
    </row>
    <row r="53" spans="1:11" x14ac:dyDescent="0.25">
      <c r="A53" t="str">
        <f>"Z4F3255ABB"</f>
        <v>Z4F3255ABB</v>
      </c>
      <c r="B53" t="str">
        <f t="shared" si="1"/>
        <v>06363391001</v>
      </c>
      <c r="C53" t="s">
        <v>16</v>
      </c>
      <c r="D53" t="s">
        <v>139</v>
      </c>
      <c r="E53" t="s">
        <v>25</v>
      </c>
      <c r="F53" s="1" t="s">
        <v>140</v>
      </c>
      <c r="G53" t="s">
        <v>141</v>
      </c>
      <c r="H53">
        <v>2910.6</v>
      </c>
      <c r="I53" s="2">
        <v>44392</v>
      </c>
      <c r="J53" s="2">
        <v>44431</v>
      </c>
      <c r="K53">
        <v>2910.6</v>
      </c>
    </row>
    <row r="54" spans="1:11" x14ac:dyDescent="0.25">
      <c r="A54" t="str">
        <f>"Z9432E998D"</f>
        <v>Z9432E998D</v>
      </c>
      <c r="B54" t="str">
        <f t="shared" si="1"/>
        <v>06363391001</v>
      </c>
      <c r="C54" t="s">
        <v>16</v>
      </c>
      <c r="D54" t="s">
        <v>142</v>
      </c>
      <c r="E54" t="s">
        <v>25</v>
      </c>
      <c r="F54" s="1" t="s">
        <v>143</v>
      </c>
      <c r="G54" t="s">
        <v>144</v>
      </c>
      <c r="H54">
        <v>660</v>
      </c>
      <c r="I54" s="2">
        <v>44456</v>
      </c>
      <c r="J54" s="2">
        <v>44820</v>
      </c>
      <c r="K54">
        <v>660</v>
      </c>
    </row>
    <row r="55" spans="1:11" x14ac:dyDescent="0.25">
      <c r="A55" t="str">
        <f>"Z1C32551E3"</f>
        <v>Z1C32551E3</v>
      </c>
      <c r="B55" t="str">
        <f t="shared" si="1"/>
        <v>06363391001</v>
      </c>
      <c r="C55" t="s">
        <v>16</v>
      </c>
      <c r="D55" t="s">
        <v>145</v>
      </c>
      <c r="E55" t="s">
        <v>25</v>
      </c>
      <c r="F55" s="1" t="s">
        <v>146</v>
      </c>
      <c r="G55" t="s">
        <v>147</v>
      </c>
      <c r="H55">
        <v>1420</v>
      </c>
      <c r="I55" s="2">
        <v>44446</v>
      </c>
      <c r="J55" s="2">
        <v>44469</v>
      </c>
      <c r="K55">
        <v>1420</v>
      </c>
    </row>
    <row r="56" spans="1:11" x14ac:dyDescent="0.25">
      <c r="A56" t="str">
        <f>"8647473876"</f>
        <v>8647473876</v>
      </c>
      <c r="B56" t="str">
        <f t="shared" si="1"/>
        <v>06363391001</v>
      </c>
      <c r="C56" t="s">
        <v>16</v>
      </c>
      <c r="D56" t="s">
        <v>148</v>
      </c>
      <c r="E56" t="s">
        <v>18</v>
      </c>
      <c r="F56" s="1" t="s">
        <v>149</v>
      </c>
      <c r="G56" t="s">
        <v>150</v>
      </c>
      <c r="H56">
        <v>105293.86</v>
      </c>
      <c r="I56" s="2">
        <v>44264</v>
      </c>
      <c r="J56" s="2">
        <v>45647</v>
      </c>
      <c r="K56">
        <v>5464.62</v>
      </c>
    </row>
    <row r="57" spans="1:11" x14ac:dyDescent="0.25">
      <c r="A57" t="str">
        <f>"ZDE3291FD1"</f>
        <v>ZDE3291FD1</v>
      </c>
      <c r="B57" t="str">
        <f t="shared" si="1"/>
        <v>06363391001</v>
      </c>
      <c r="C57" t="s">
        <v>16</v>
      </c>
      <c r="D57" t="s">
        <v>151</v>
      </c>
      <c r="E57" t="s">
        <v>25</v>
      </c>
      <c r="F57" s="1" t="s">
        <v>152</v>
      </c>
      <c r="G57" t="s">
        <v>153</v>
      </c>
      <c r="H57">
        <v>200</v>
      </c>
      <c r="I57" s="2">
        <v>44454</v>
      </c>
      <c r="J57" s="2">
        <v>44484</v>
      </c>
      <c r="K57">
        <v>200</v>
      </c>
    </row>
    <row r="58" spans="1:11" x14ac:dyDescent="0.25">
      <c r="A58" t="str">
        <f>"Z5833CFABA"</f>
        <v>Z5833CFABA</v>
      </c>
      <c r="B58" t="str">
        <f t="shared" si="1"/>
        <v>06363391001</v>
      </c>
      <c r="C58" t="s">
        <v>16</v>
      </c>
      <c r="D58" t="s">
        <v>154</v>
      </c>
      <c r="E58" t="s">
        <v>25</v>
      </c>
      <c r="F58" s="1" t="s">
        <v>155</v>
      </c>
      <c r="G58" t="s">
        <v>156</v>
      </c>
      <c r="H58">
        <v>537</v>
      </c>
      <c r="I58" s="2">
        <v>44512</v>
      </c>
      <c r="J58" s="2">
        <v>44530</v>
      </c>
      <c r="K58">
        <v>537</v>
      </c>
    </row>
    <row r="59" spans="1:11" x14ac:dyDescent="0.25">
      <c r="A59" t="str">
        <f>"Z1D3412834"</f>
        <v>Z1D3412834</v>
      </c>
      <c r="B59" t="str">
        <f t="shared" si="1"/>
        <v>06363391001</v>
      </c>
      <c r="C59" t="s">
        <v>16</v>
      </c>
      <c r="D59" t="s">
        <v>157</v>
      </c>
      <c r="E59" t="s">
        <v>25</v>
      </c>
      <c r="F59" s="1" t="s">
        <v>55</v>
      </c>
      <c r="G59" t="s">
        <v>56</v>
      </c>
      <c r="H59">
        <v>1900</v>
      </c>
      <c r="I59" s="2">
        <v>44520</v>
      </c>
      <c r="J59" s="2">
        <v>44520</v>
      </c>
      <c r="K59">
        <v>1900</v>
      </c>
    </row>
    <row r="60" spans="1:11" x14ac:dyDescent="0.25">
      <c r="A60" t="str">
        <f>"Z843446DD5"</f>
        <v>Z843446DD5</v>
      </c>
      <c r="B60" t="str">
        <f t="shared" si="1"/>
        <v>06363391001</v>
      </c>
      <c r="C60" t="s">
        <v>16</v>
      </c>
      <c r="D60" t="s">
        <v>158</v>
      </c>
      <c r="E60" t="s">
        <v>25</v>
      </c>
      <c r="F60" s="1" t="s">
        <v>74</v>
      </c>
      <c r="G60" t="s">
        <v>75</v>
      </c>
      <c r="H60">
        <v>6493.5</v>
      </c>
      <c r="I60" s="2">
        <v>44593</v>
      </c>
      <c r="J60" s="2">
        <v>44620</v>
      </c>
      <c r="K60">
        <v>0</v>
      </c>
    </row>
    <row r="61" spans="1:11" x14ac:dyDescent="0.25">
      <c r="A61" t="str">
        <f>"Z9F34719A2"</f>
        <v>Z9F34719A2</v>
      </c>
      <c r="B61" t="str">
        <f t="shared" si="1"/>
        <v>06363391001</v>
      </c>
      <c r="C61" t="s">
        <v>16</v>
      </c>
      <c r="D61" t="s">
        <v>159</v>
      </c>
      <c r="E61" t="s">
        <v>25</v>
      </c>
      <c r="F61" s="1" t="s">
        <v>160</v>
      </c>
      <c r="G61" t="s">
        <v>161</v>
      </c>
      <c r="H61">
        <v>22223.52</v>
      </c>
      <c r="I61" s="2">
        <v>44593</v>
      </c>
      <c r="J61" s="2">
        <v>44651</v>
      </c>
      <c r="K61">
        <v>0</v>
      </c>
    </row>
    <row r="62" spans="1:11" x14ac:dyDescent="0.25">
      <c r="A62" t="str">
        <f>"ZDE348A222"</f>
        <v>ZDE348A222</v>
      </c>
      <c r="B62" t="str">
        <f t="shared" si="1"/>
        <v>06363391001</v>
      </c>
      <c r="C62" t="s">
        <v>16</v>
      </c>
      <c r="D62" t="s">
        <v>162</v>
      </c>
      <c r="E62" t="s">
        <v>25</v>
      </c>
      <c r="F62" s="1" t="s">
        <v>155</v>
      </c>
      <c r="G62" t="s">
        <v>156</v>
      </c>
      <c r="H62">
        <v>677</v>
      </c>
      <c r="I62" s="2">
        <v>44566</v>
      </c>
      <c r="J62" s="2">
        <v>44573</v>
      </c>
      <c r="K62">
        <v>0</v>
      </c>
    </row>
    <row r="63" spans="1:11" x14ac:dyDescent="0.25">
      <c r="A63" t="str">
        <f>"9025424F7C"</f>
        <v>9025424F7C</v>
      </c>
      <c r="B63" t="str">
        <f t="shared" si="1"/>
        <v>06363391001</v>
      </c>
      <c r="C63" t="s">
        <v>16</v>
      </c>
      <c r="D63" t="s">
        <v>163</v>
      </c>
      <c r="E63" t="s">
        <v>164</v>
      </c>
      <c r="F63" s="1" t="s">
        <v>165</v>
      </c>
      <c r="G63" t="s">
        <v>166</v>
      </c>
      <c r="H63">
        <v>51373.41</v>
      </c>
      <c r="I63" s="2">
        <v>44581</v>
      </c>
      <c r="J63" s="2">
        <v>44681</v>
      </c>
      <c r="K63">
        <v>0</v>
      </c>
    </row>
    <row r="64" spans="1:11" x14ac:dyDescent="0.25">
      <c r="A64" t="str">
        <f>"ZD53309067"</f>
        <v>ZD53309067</v>
      </c>
      <c r="B64" t="str">
        <f t="shared" si="1"/>
        <v>06363391001</v>
      </c>
      <c r="C64" t="s">
        <v>16</v>
      </c>
      <c r="D64" t="s">
        <v>167</v>
      </c>
      <c r="E64" t="s">
        <v>25</v>
      </c>
      <c r="F64" s="1" t="s">
        <v>168</v>
      </c>
      <c r="G64" t="s">
        <v>169</v>
      </c>
      <c r="H64">
        <v>189.8</v>
      </c>
      <c r="I64" s="2">
        <v>44460</v>
      </c>
      <c r="J64" s="2">
        <v>44592</v>
      </c>
      <c r="K64">
        <v>0</v>
      </c>
    </row>
    <row r="65" spans="1:11" x14ac:dyDescent="0.25">
      <c r="A65" t="str">
        <f>"ZAF3416716"</f>
        <v>ZAF3416716</v>
      </c>
      <c r="B65" t="str">
        <f t="shared" si="1"/>
        <v>06363391001</v>
      </c>
      <c r="C65" t="s">
        <v>16</v>
      </c>
      <c r="D65" t="s">
        <v>170</v>
      </c>
      <c r="E65" t="s">
        <v>25</v>
      </c>
      <c r="F65" s="1" t="s">
        <v>171</v>
      </c>
      <c r="G65" t="s">
        <v>172</v>
      </c>
      <c r="H65">
        <v>14380</v>
      </c>
      <c r="I65" s="2">
        <v>44544</v>
      </c>
      <c r="J65" s="2">
        <v>44610</v>
      </c>
      <c r="K65">
        <v>0</v>
      </c>
    </row>
    <row r="66" spans="1:11" x14ac:dyDescent="0.25">
      <c r="A66" t="str">
        <f>"Z1532F82FD"</f>
        <v>Z1532F82FD</v>
      </c>
      <c r="B66" t="str">
        <f t="shared" si="1"/>
        <v>06363391001</v>
      </c>
      <c r="C66" t="s">
        <v>16</v>
      </c>
      <c r="D66" t="s">
        <v>173</v>
      </c>
      <c r="E66" t="s">
        <v>25</v>
      </c>
      <c r="F66" s="1" t="s">
        <v>174</v>
      </c>
      <c r="G66" t="s">
        <v>175</v>
      </c>
      <c r="H66">
        <v>196</v>
      </c>
      <c r="I66" s="2">
        <v>44516</v>
      </c>
      <c r="J66" s="2">
        <v>44518</v>
      </c>
      <c r="K66">
        <v>0</v>
      </c>
    </row>
    <row r="67" spans="1:11" x14ac:dyDescent="0.25">
      <c r="A67" t="str">
        <f>"9030812DCE"</f>
        <v>9030812DCE</v>
      </c>
      <c r="B67" t="str">
        <f t="shared" si="1"/>
        <v>06363391001</v>
      </c>
      <c r="C67" t="s">
        <v>16</v>
      </c>
      <c r="D67" t="s">
        <v>79</v>
      </c>
      <c r="E67" t="s">
        <v>18</v>
      </c>
      <c r="H67">
        <v>254742.32</v>
      </c>
      <c r="K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2022-01-27T14:12:53Z</dcterms:created>
  <dcterms:modified xsi:type="dcterms:W3CDTF">2022-01-27T14:12:53Z</dcterms:modified>
</cp:coreProperties>
</file>