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campan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</calcChain>
</file>

<file path=xl/sharedStrings.xml><?xml version="1.0" encoding="utf-8"?>
<sst xmlns="http://schemas.openxmlformats.org/spreadsheetml/2006/main" count="381" uniqueCount="192">
  <si>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</si>
  <si>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</si>
  <si>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</si>
  <si>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</si>
  <si>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</si>
  <si>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</si>
  <si>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</si>
  <si>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</si>
  <si>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</si>
  <si>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</si>
  <si>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</si>
  <si>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</si>
  <si>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</si>
  <si>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</si>
  <si>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</si>
  <si>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</si>
  <si>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</si>
  <si>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Noleggio di n. 32 fotocopiatrici multifunzione per vari Uffici della Campania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</si>
  <si>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</si>
  <si>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</si>
  <si>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</si>
  <si>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servizio di pulizia</t>
  </si>
  <si>
    <t xml:space="preserve">SANTA BRIGIDA SOCIETA COOP.VA PER AZIONI (CF: 04161790631)
</t>
  </si>
  <si>
    <t>SANTA BRIGIDA SOCIETA COOP.VA PER AZIONI (CF: 04161790631)</t>
  </si>
  <si>
    <t>noleggio apparecchiature monocromatiche multifunzione</t>
  </si>
  <si>
    <t xml:space="preserve">OLIVETTI SPA (CF: 02298700010)
</t>
  </si>
  <si>
    <t>OLIVETTI SPA (CF: 02298700010)</t>
  </si>
  <si>
    <t>fornitura energia elettrica</t>
  </si>
  <si>
    <t xml:space="preserve">ENEL ENERGIA SPA (CF: 06655971007)
</t>
  </si>
  <si>
    <t>ENEL ENERGIA SPA (CF: 06655971007)</t>
  </si>
  <si>
    <t>noleggio multifunzioni</t>
  </si>
  <si>
    <t>noleggio multifunzione colore A/3</t>
  </si>
  <si>
    <t xml:space="preserve">CONVERGE S.P.A. (CF: 04472901000)
</t>
  </si>
  <si>
    <t>CONVERGE S.P.A. (CF: 04472901000)</t>
  </si>
  <si>
    <t>LAVORI DI ADEGUAMENTO AL DPR 151/2011 E S.M.I. PRESSO IL PIANO INTERRATO DEL PUF DI VIA DIAZ, 11 - NAPOLI</t>
  </si>
  <si>
    <t>04-PROCEDURA NEGOZIATA SENZA PREVIA PUBBLICAZIONE</t>
  </si>
  <si>
    <t xml:space="preserve">ADA RESTAURI SRL (CF: 03630880619)
C.G.D. S.R.L. (CF: 05419851216)
CIR S.R.L. (CF: 00409680634)
CO.GE.BEN.SRL (CF: 07417131211)
COEDIL SUD SRL (CF: 03439870639)
COGESISTEM SRL (CF: 04799601218)
COIMP SUD S.R.L. (CF: 00643600638)
CONSORZIO ITA.CA (CF: 03502670619)
COREFRA SOC. COOP. A R.L. (CF: 02617831215)
COSTRUZIONI GENERALI MAISTO SRL (CF: 03346560612)
COSTRUZIONI VITALE SRL (CF: 03931011211)
DEL.MAR. COSTRUZIONI SRL (CF: 06361512111)
DITTA ZAMPELLA NICOLA (CF: ZMPNCL61T06B963R)
EBM SRL (CF: 05799001218)
EDILDOVI S.N.C. DI DONZELLI E VITIELLO (CF: 04578380637)
EDILTECNO - S.R.L. (CF: 01722911003)
EGEO COSTRUZIONI GENERALI SRL (CF: 03539331219)
EL.CI IMPIANTI SRL (CF: 01341130639)
ERIOS S.R.L. (CF: 05879441219)
FOMA SERVICE (CF: 04683211215)
GRUPPO IMPRESA S.R.L. (CF: 06393971210)
IMPRESA EDILE GEOMETRA RUSSO UMBERTO (CF: RSSMRT67L10A783H)
LANGELLA SRL (CF: 05839580635)
MC COSTRUZIONI SRL (CF: 05760921212)
MOSCARINO S.A.S. DI ERRICO NICOLETTA &amp; C. (CF: 02764431215)
SAGGESE SPA (CF: 03650400652)
SIEME SRL (CF: 00295800635)
TECNO IMPREDIL GROUP SRL (CF: 03264220611)
VOTO GROUP SRL (CF: 03097240653)
</t>
  </si>
  <si>
    <t>COEDIL SUD SRL (CF: 03439870639)</t>
  </si>
  <si>
    <t>carta di credito aziendale</t>
  </si>
  <si>
    <t xml:space="preserve">NEXI PAYMENTS S.P.A. (GIÃ  CARTASI SPA) (CF: 04107060966)
</t>
  </si>
  <si>
    <t>NEXI PAYMENTS S.P.A. (GIÃ  CARTASI SPA) (CF: 04107060966)</t>
  </si>
  <si>
    <t>fornitura energia elettrica UPT Caserta</t>
  </si>
  <si>
    <t>servizio pulizie</t>
  </si>
  <si>
    <t xml:space="preserve">SKILL SCARL (CF: 03854020280)
</t>
  </si>
  <si>
    <t>SKILL SCARL (CF: 03854020280)</t>
  </si>
  <si>
    <t>Fornitura piastre di testo e timbri</t>
  </si>
  <si>
    <t xml:space="preserve">2C SERVICE S.R.L. (CF: 01997200132)
3D INK SNC (CF: 02377750993)
3DSIGN SRL (CF: 13074601009)
AESSE IMPIANTI SRL (CF: 10818191008)
INCISORIA  PASTORMERLO  SRL (CF: 13388910153)
</t>
  </si>
  <si>
    <t>INCISORIA  PASTORMERLO  SRL (CF: 13388910153)</t>
  </si>
  <si>
    <t>Fornitura energia elettrica 2019 - 2020</t>
  </si>
  <si>
    <t>Buoni pasto elettronici per le esigenze dei dipendenti della Direzione Regionale della Campania dellâ€™Agenzia delle Entrate e degli uffici da essa dipendenti (nuovo fornitore REPAS LUNCH COUPON dopo fallimento QUI! Group)</t>
  </si>
  <si>
    <t xml:space="preserve">QUI! GROUP SPA (CF: 03105300101)
REPAS LUNCH COUPON SRL (CF: 08122660585)
</t>
  </si>
  <si>
    <t>REPAS LUNCH COUPON SRL (CF: 08122660585)</t>
  </si>
  <si>
    <t>noleggio 3 apparecchiature multifunzione A3 monocromatiche per gruppi di medie e grandi dimensioni (velocitÃ  55 ppm)</t>
  </si>
  <si>
    <t xml:space="preserve">SHARP ELECTRONICS ITALIA S.P.A. (CF: 09275090158)
</t>
  </si>
  <si>
    <t>SHARP ELECTRONICS ITALIA S.P.A. (CF: 09275090158)</t>
  </si>
  <si>
    <t>Acquisizione della fornitura in noleggio di apparecchiature multifunzione A3 monocromatiche</t>
  </si>
  <si>
    <t>noleggio multifunzioni a colori</t>
  </si>
  <si>
    <t>SERVIZIO MANUTENZIONE AREE VERDI</t>
  </si>
  <si>
    <t xml:space="preserve">3DGREEN SRL (CF: 04540220235)
A.CONTI VIVAI PIANTE ED IMPIANTI SPORTIVI SRL (CF: 03866271004)
ARTECO SRL (CF: 06743750728)
BOSCHIVA F.LLI VALENTINI (CF: 00208620369)
TEKNO GREEN DI RAFFAELE MARRONE (CF: 05151221214)
</t>
  </si>
  <si>
    <t>TEKNO GREEN DI RAFFAELE MARRONE (CF: 05151221214)</t>
  </si>
  <si>
    <t>Acquisizione della fornitura di energia elettrica 2020-2021</t>
  </si>
  <si>
    <t>FORNITURA ENERGIA ELETTRICA 24 POD ENTRATE</t>
  </si>
  <si>
    <t>NOLEGGIO APPARECCHIATURE MULTIFUNZIONE A STAMPA MONOCROMATICA</t>
  </si>
  <si>
    <t>Noleggio apparecchiature multifunzioni Dp Salerno Ufficio Legale</t>
  </si>
  <si>
    <t>Acquisizione del servizio Viacard/Telepass per lâ€™autocarro e per lâ€™autovettura di servizio in uso alla Direzione Regionale della Campania</t>
  </si>
  <si>
    <t>23-AFFIDAMENTO DIRETTO</t>
  </si>
  <si>
    <t xml:space="preserve">TELEPASS S.P.A. (CF: 09771701001)
</t>
  </si>
  <si>
    <t>TELEPASS S.P.A. (CF: 09771701001)</t>
  </si>
  <si>
    <t>Acquisizione della fornitura annuale di gas naturale e servizi connessi da destinare ad alcuni Uffici campani dellâ€™Agenzia delle Entrate</t>
  </si>
  <si>
    <t xml:space="preserve">ESTRA ENERGIE SRL (CF: 01219980529)
</t>
  </si>
  <si>
    <t>ESTRA ENERGIE SRL (CF: 01219980529)</t>
  </si>
  <si>
    <t>SERVIZIO MANUTENTIVO IMPIANTI ANTINCENDIO</t>
  </si>
  <si>
    <t xml:space="preserve">ADANI F.LLI S.R.L. (CF: 00529671208)
AESSE IMPIANTI SRL (CF: 10818191008)
AIR FIRE SPA (CF: 06305150580)
FENIX ANTINCENDIO SRL (CF: 08140961213)
FIRE COMPANY SRL (CF: 07240380969)
</t>
  </si>
  <si>
    <t>FIRE COMPANY SRL (CF: 07240380969)</t>
  </si>
  <si>
    <t>SERVIZIO MANUTENTIVO IMPIANTI ELETTRICI</t>
  </si>
  <si>
    <t xml:space="preserve">AMBROSI IMPIANTI ELETTRICI DI AMBROSI MATTIA (CF: 04499380238)
BATTAGLIA IMPIANTI SRL (CF: 08010140153)
DIESSE ELECTRA SPA (CF: 01708720170)
ELLEMME IMPIANTI SPA (CF: 04359700632)
REKEEP SPA (GIÃ  MANUTENCOOP FACILITY MANAGEMENT SPA) (CF: 02402671206)
</t>
  </si>
  <si>
    <t>REKEEP SPA (GIÃ  MANUTENCOOP FACILITY MANAGEMENT SPA) (CF: 02402671206)</t>
  </si>
  <si>
    <t>SERVIZIO MANUTENTIVO IMPIANTI TERMOMECCANICI</t>
  </si>
  <si>
    <t xml:space="preserve">CONSORZIO STABILE TEDESCHI SOC. CONS. A R.L. (CF: 14340271007)
IMPIANTISTICA MERIDIONALE SRL (CF: 03594521217)
OMNIA SERVITIA SRL (CF: 02058900693)
SIRAM S.P.A. (CF: 08786190150)
TAGLIABUE SPA (CF: 06570230158)
</t>
  </si>
  <si>
    <t>OMNIA SERVITIA SRL (CF: 02058900693)</t>
  </si>
  <si>
    <t>Acquisizione del servizio di Sorveglianza sanitaria ai sensi del D.Lgs 81/08 per le strutture della Direzione Regionale Campania dellâ€™Agenzia delle Entrate</t>
  </si>
  <si>
    <t xml:space="preserve">DIAGNOSTICA HOMINIS SRL (CF: 02083930640)
</t>
  </si>
  <si>
    <t>DIAGNOSTICA HOMINIS SRL (CF: 02083930640)</t>
  </si>
  <si>
    <t>Fornitura energia elettrica prezzo fisso opzione verde UT Ariano Irpino</t>
  </si>
  <si>
    <t>Servizio di conduzione e manutenzione impianti elevatori</t>
  </si>
  <si>
    <t xml:space="preserve">MARROCCO ELEVATORS SRL (CF: 03986821001)
</t>
  </si>
  <si>
    <t>MARROCCO ELEVATORS SRL (CF: 03986821001)</t>
  </si>
  <si>
    <t>Servizio biennale di Sorveglianza sanitaria ai sensi del Decreto legislativo del 9 aprile 2008, n. 81, per le strutture campane dellâ€™Agenzia delle Entrate</t>
  </si>
  <si>
    <t xml:space="preserve">CISPI SRL (CF: 07022210632)
</t>
  </si>
  <si>
    <t>CISPI SRL (CF: 07022210632)</t>
  </si>
  <si>
    <t>Servizi di riscossione tributi con modalitÃ  elettronica - ritiro valori presso le sedi dell'Agenzia delle Entrate Territorio; lotto 3 (sud)</t>
  </si>
  <si>
    <t xml:space="preserve">BANCA NAZIONALE DEL LAVORO SPA (CF: 09339391006)
</t>
  </si>
  <si>
    <t>BANCA NAZIONALE DEL LAVORO SPA (CF: 09339391006)</t>
  </si>
  <si>
    <t>Noleggio 32 multifunzioni Olivetti (formto A3) bianco e nero</t>
  </si>
  <si>
    <t>Contratto esecutivo del servizio di vigilanza privata presso le sedi della Direzione Regionale Campania - Lotto 11</t>
  </si>
  <si>
    <t xml:space="preserve">COSMOPOL SPA (CF: 01764680649)
</t>
  </si>
  <si>
    <t>COSMOPOL SPA (CF: 01764680649)</t>
  </si>
  <si>
    <t>SERVIZIO DI VERIFICHE PERIODICHE IMPIANTI MESSA A TERRA, ASCENDORI E SCARICHE ATMOSFERICHE</t>
  </si>
  <si>
    <t xml:space="preserve">ACCERTA (CF: 03917140653)
BUREAU VERITAS ITALIA SPA (CF: 11498640157)
CERT.IM SRL (CF: 04605391210)
E.L.T.I. SRL (CF: 05384711007)
E.S.C. ENGINEERING SAFETY CERTIFICATION S.R.L. (CF: 01606040853)
ECO CERTIFICAZIONI SPA (CF: 01358950390)
ECO TECH - ENGINEERING E SERVIZI AMBIENTALI SRL (CF: 02028900542)
ENTE CERTIFICAZIONI SPA (CF: 10811841005)
G.&amp;R. ORGANISMO DI CERTIFICAZIONE SRL (CF: 03083370712)
I.M.Q. SPA (CF: 12898410159)
I.P.I. INGEGNERIA PER L'INDUSTRIA SRL (CF: 05566471008)
ICERT SRL (CF: 05687751213)
INC (CF: 03529410619)
INSPECTA SRL (CF: 10532430013)
ITALT BUREAU OF VERIFICATION SRL - IN SIGLA IBV SRL (CF: 10033750968)
MISURE E SERVIZI S.A.S. (CF: 07950630017)
OCE SRL (CF: 04441361005)
S.I.C. SOCIETA' ITALIANA CERTIFICAZIONI (CF: 03590080655)
SOCIETÃ  RINA SERVICES SPA (CF: 03487840104)
VERIFICA (CF: 03670710965)
</t>
  </si>
  <si>
    <t>ECO CERTIFICAZIONI SPA (CF: 01358950390)</t>
  </si>
  <si>
    <t>Acquisizione della fornitura di energia elettrica per gli uffici campani dellâ€™Agenzia delle Entrate</t>
  </si>
  <si>
    <t>CONTRATTO ESECUTIVO DEL CONTRATTO NORMATIVO PER Lâ€™AFFIDAMENTO DELLA FORNITURA DI CARTA PER STAMPE E COPIE PER LE DIREZIONI CENTRALI ED ALCUNE DIREZIONI REGIONALI DELLâ€™AGENZIA DELLE ENTRATE - LOTTO N. 10 - DR Campania</t>
  </si>
  <si>
    <t xml:space="preserve">ICR - SOCIETA' PER AZIONI (CF: 05466391009)
</t>
  </si>
  <si>
    <t>ICR - SOCIETA' PER AZIONI (CF: 05466391009)</t>
  </si>
  <si>
    <t>Fornitura di corsi di formazione in tema di salute e sicurezza nei luoghi di lavoro per i dipendenti dellâ€™Agenzia delle Entrate in Campania</t>
  </si>
  <si>
    <t xml:space="preserve">MULTIMEDIAFORM SRL (CF: 06478361212)
</t>
  </si>
  <si>
    <t>MULTIMEDIAFORM SRL (CF: 06478361212)</t>
  </si>
  <si>
    <t xml:space="preserve">Contratto di appalto per lâ€™affidamento del servizio di facchinaggio interno ed esterno </t>
  </si>
  <si>
    <t xml:space="preserve">SCALA ENTERPRISE S.R.L. (CF: 05594340639)
</t>
  </si>
  <si>
    <t>SCALA ENTERPRISE S.R.L. (CF: 05594340639)</t>
  </si>
  <si>
    <t>Fornitura di presidi medici contenuti nelle cassette di primo soccorso degli uffici dellâ€™Agenzia delle Entrate in Campania</t>
  </si>
  <si>
    <t xml:space="preserve">VIBOR WORLD SRL (CF: 07912411217)
</t>
  </si>
  <si>
    <t>VIBOR WORLD SRL (CF: 07912411217)</t>
  </si>
  <si>
    <t>CONTRATTO ESECUTIVO DEL CONTRATTO NORMATIVO PER Lâ€™AFFIDAMENTO DEI SERVIZI DI RISCOSSIONE TRIBUTI CON MODALITÃ€ ELETTRONICHE PER LE SEDI DELLâ€™AGENZIA DELLE ENTRATE</t>
  </si>
  <si>
    <t>Fornitura e posa in opera, in somma urgenza, di 18 sanificatori da canale fotocatalitici da installarsi presso la sede della DP di Benevento</t>
  </si>
  <si>
    <t xml:space="preserve">M.F.P. TECNOLOGIA (CF: 08267791211)
</t>
  </si>
  <si>
    <t>M.F.P. TECNOLOGIA (CF: 08267791211)</t>
  </si>
  <si>
    <t>Procedura negoziata finalizzata all'acquisizione della fornitura di materiale di cancelleria per gli Uffici dellâ€™Agenzia delle Entrate in Campania</t>
  </si>
  <si>
    <t>Servizio di revisione e collaudo periodico dell'impianto di spegnimento automatico miscela gas HFC 125 presso la sede dell'Agenzia delle Entrate in Salerno, via degli Uffici Finanziari</t>
  </si>
  <si>
    <t xml:space="preserve">GIELLE DI LUIGI GALANTUCCI (CF: GLNLGU41P28I907Q)
INTEC SERVICE SRL (CF: 02820290647)
SO.CO.IM SRL (CF: 01458160627)
TEMA SISTEMI SPA (CF: 01804440731)
</t>
  </si>
  <si>
    <t>INTEC SERVICE SRL (CF: 02820290647)</t>
  </si>
  <si>
    <t>fornitura gas naturale uffici Campania</t>
  </si>
  <si>
    <t xml:space="preserve">HERA COMM (CF: 02221101203)
</t>
  </si>
  <si>
    <t>HERA COMM (CF: 02221101203)</t>
  </si>
  <si>
    <t>Fornitura di materiale informativo</t>
  </si>
  <si>
    <t xml:space="preserve">ELIOCOPIA DI N. GARGIULO (CF: GRGNTL73R23F839O)
</t>
  </si>
  <si>
    <t>ELIOCOPIA DI N. GARGIULO (CF: GRGNTL73R23F839O)</t>
  </si>
  <si>
    <t>Fornitura e posa in opera strisce antiscivolo presso alcuni immobili dell'Agenzia delle Entrate in Campania</t>
  </si>
  <si>
    <t xml:space="preserve">COSTABILE ARREDAMENTI SRL (CF: 03762230658)
</t>
  </si>
  <si>
    <t>COSTABILE ARREDAMENTI SRL (CF: 03762230658)</t>
  </si>
  <si>
    <t>fornitura di toner per Lexmark MS610DN</t>
  </si>
  <si>
    <t xml:space="preserve">INFORDATA (CF: 00929440592)
</t>
  </si>
  <si>
    <t>INFORDATA (CF: 00929440592)</t>
  </si>
  <si>
    <t>fornitura di cartucce toner per Kyocera Ecosys P3050 DN</t>
  </si>
  <si>
    <t xml:space="preserve">KYOCERA SPA (CF: 02973040963)
</t>
  </si>
  <si>
    <t>KYOCERA SPA (CF: 02973040963)</t>
  </si>
  <si>
    <t>fornitura di toner Lexmark Ms621DN in Convenzione Consip</t>
  </si>
  <si>
    <t>fornitura di vetrofanie e stampe</t>
  </si>
  <si>
    <t xml:space="preserve">COPIATURA S.R.L. (CF: 04393491214)
</t>
  </si>
  <si>
    <t>COPIATURA S.R.L. (CF: 04393491214)</t>
  </si>
  <si>
    <t>fornitura di n. 4 buoni premio (carte regalo) concorso Fisco e scuola 2020/2021</t>
  </si>
  <si>
    <t xml:space="preserve">TECNO WOLRD SRL  (CF: 09164511215)
</t>
  </si>
  <si>
    <t>TECNO WOLRD SRL  (CF: 09164511215)</t>
  </si>
  <si>
    <t>Fornitura di n. 4 targhe premio Fisco e scuola</t>
  </si>
  <si>
    <t>Servizio di manutenzione delle aree a verde pertinenziali presso le sedi dellâ€™Agenzia delle Entrate della Campania</t>
  </si>
  <si>
    <t>Acquisizione della fornitura di cartucce a getto dâ€™inchiostro, cartucce toner e drum fotoconduttori per stampanti da destinare agli uffici campani dellâ€™Agenzia delle Entrate</t>
  </si>
  <si>
    <t>Manutenzione impianti termomeccanici</t>
  </si>
  <si>
    <t xml:space="preserve">ADIRAMEF (CF: 07777350633)
BURLANDI FRANCO SRL (CF: 04571101007)
ECOSFERA SERVIZI S.R.L.  (CF: 11444081001)
F.LLI FRANCHINI S.R.L. UNIPERSONALE (CF: 02601870401)
FACILITY (CF: 01866910761)
FBS SERVICE S.R.L. (CF: 05065130873)
FRANCESCO RAIS SRL (CF: 02998350926)
GIOVE IMPIANTI SRL (CF: 01243400635)
GSW S.R.L. (CF: 07878961007)
JALE S.R.L. (CF: 01451910622)
NATUNA S.R.L. (CF: 13075200157)
</t>
  </si>
  <si>
    <t>FACILITY (CF: 01866910761)</t>
  </si>
  <si>
    <t>Fornitura di condizionatori portatili e split (condizionatori a parete), da destinare ad alcuni uffici campani dellâ€™Agenzia delle Entrate</t>
  </si>
  <si>
    <t xml:space="preserve">LAITECH SRL (CF: 14329411004)
</t>
  </si>
  <si>
    <t>LAITECH SRL (CF: 14329411004)</t>
  </si>
  <si>
    <t>Fornitura del servizio sostitutivo di mensa mediante buoni pasto elettronici, per le esigenze dei dipendenti degli uffici campani dellâ€™Agenzia delle Entrate</t>
  </si>
  <si>
    <t xml:space="preserve">EDENRED ITALIA SRL (CF: 01014660417)
</t>
  </si>
  <si>
    <t>EDENRED ITALIA SRL (CF: 01014660417)</t>
  </si>
  <si>
    <t>Concessione del servizio di distribuzione automatica di bevande calde, fredde e snack per gli uffici ubicati in Campania</t>
  </si>
  <si>
    <t xml:space="preserve">ITALMATIC GROUP S.R.L. (CF: 04777950637)
</t>
  </si>
  <si>
    <t>ITALMATIC GROUP S.R.L. (CF: 04777950637)</t>
  </si>
  <si>
    <t>Fornitura di 9 tipi millesimali mobili anno 2020 e di 9 tipi millesimali mobili 2021 per timbri a calendario in dotazione agli Uffici Provinciali Territorio della Campania</t>
  </si>
  <si>
    <t xml:space="preserve">ISTITUTO POLIGRAFICO E ZECCA DELLO STATO (CF: 00399810589)
</t>
  </si>
  <si>
    <t>ISTITUTO POLIGRAFICO E ZECCA DELLO STATO (CF: 00399810589)</t>
  </si>
  <si>
    <t>AttivitÃ  di accertamento dellâ€™idoneitÃ  tecnica per addetti alla prevenzione incendi D.Lgs. n. 81/2008</t>
  </si>
  <si>
    <t xml:space="preserve">COMANDO PROVINCIALE VV F NAPOLI (CF: 80017660632)
</t>
  </si>
  <si>
    <t>COMANDO PROVINCIALE VV F NAPOLI (CF: 80017660632)</t>
  </si>
  <si>
    <t>fornitura di toner per Kyocera P3050 in Convenzione Consip</t>
  </si>
  <si>
    <t>fornitura di toner Lexmark Ms610DN in Convenzione Consip</t>
  </si>
  <si>
    <t>Corsi di sicurezza luoghi di lavoro 2021</t>
  </si>
  <si>
    <t xml:space="preserve">COM METODI SPA (CF: 10317360153)
</t>
  </si>
  <si>
    <t>COM METODI SPA (CF: 10317360153)</t>
  </si>
  <si>
    <t>fornitura gasolio da riscaldamento Ut Ischia (2021)</t>
  </si>
  <si>
    <t xml:space="preserve">BRONCHI COMBUSTIBILI SRL (CF: 01252710403)
</t>
  </si>
  <si>
    <t>BRONCHI COMBUSTIBILI SRL (CF: 01252710403)</t>
  </si>
  <si>
    <t>Noleggio tavoli e sedute per espletamento prove concorso</t>
  </si>
  <si>
    <t xml:space="preserve">NONSOLOEVENTI SRL (CF: 05161201214)
</t>
  </si>
  <si>
    <t>NONSOLOEVENTI SRL (CF: 05161201214)</t>
  </si>
  <si>
    <t xml:space="preserve">Servizio di manutenzione biennale delle aree a verde pertinenziali </t>
  </si>
  <si>
    <t xml:space="preserve">AGRIBIOTEC SOC. COOP. A R.L. (CF: 02266880653)
COSMO GREEN SRLS (CF: 08800561212)
ROYAL PARK SRL (CF: 03679920615)
TECNOPAESAGGI SRL (CF: 05043711216)
VIVAI ANTONIO MARRONE S.R.L. (CF: 04993321217)
</t>
  </si>
  <si>
    <t>VIVAI ANTONIO MARRONE S.R.L. (CF: 04993321217)</t>
  </si>
  <si>
    <t xml:space="preserve">servizio di conduzione e manutenzione degli impianti elettrici presso gli uffici della Direzione Regionale della Campania dellâ€™Agenzia delle Entrate </t>
  </si>
  <si>
    <t xml:space="preserve">REKEEP SPA (GIÃ  MANUTENCOOP FACILITY MANAGEMENT SPA) (CF: 02402671206)
</t>
  </si>
  <si>
    <t>Fornitura di volantini a 3 razze con pulsante di blocco/sicurezza per movimentazione manuale del sistema di archivio â€œUNIMOBâ€ per gli armadi compattati in uso ad alcuni uffici dellâ€™Agenzia in Campania</t>
  </si>
  <si>
    <t xml:space="preserve">GANIMEDE SRL (CF: 03837770282)
</t>
  </si>
  <si>
    <t>GANIMEDE SRL (CF: 03837770282)</t>
  </si>
  <si>
    <t>noleggio di apparecchiature multifunzione formato A3 - stampa a colori</t>
  </si>
  <si>
    <t xml:space="preserve">CANON ITALIA SPA (CF: 00865220156)
</t>
  </si>
  <si>
    <t>CANON ITALIA SPA (CF: 00865220156)</t>
  </si>
  <si>
    <t>Arredi per lâ€™alloggio di servizio della Direzione Regionale</t>
  </si>
  <si>
    <t>noleggio di apparecchiature multifunzione formato A3 - stampa monocromatica</t>
  </si>
  <si>
    <t xml:space="preserve">ITD SOLUTIONS SPA (CF: 05773090013)
</t>
  </si>
  <si>
    <t>ITD SOLUTIONS SPA (CF: 05773090013)</t>
  </si>
  <si>
    <t>fornitura energia elettrica uffici campani</t>
  </si>
  <si>
    <t>Procedura finalizzata allâ€™approvvigionamento e alla posa in opera di arredi per gli uffici dellâ€™Agenzia delle Entrate in 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</si>
</sst>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"639321798F"</f>
        <v>639321798F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60873.22</v>
      </c>
      <c r="I3" s="2">
        <v>42300</v>
      </c>
      <c r="J3" s="2">
        <v>44126</v>
      </c>
      <c r="K3">
        <v>58293.14</v>
      </c>
    </row>
    <row r="4" spans="1:11" x14ac:dyDescent="0.25">
      <c r="A4" t="str">
        <f>"6679808FED"</f>
        <v>6679808FED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7357383.2699999996</v>
      </c>
      <c r="I4" s="2">
        <v>42491</v>
      </c>
      <c r="J4" s="2">
        <v>42807</v>
      </c>
      <c r="K4">
        <v>1323632.98</v>
      </c>
    </row>
    <row r="5" spans="1:11" x14ac:dyDescent="0.25">
      <c r="A5" t="str">
        <f>"6652914E4C"</f>
        <v>6652914E4C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70324.800000000003</v>
      </c>
      <c r="I5" s="2">
        <v>42514</v>
      </c>
      <c r="J5" s="2">
        <v>43609</v>
      </c>
      <c r="K5">
        <v>69973.179999999993</v>
      </c>
    </row>
    <row r="6" spans="1:11" x14ac:dyDescent="0.25">
      <c r="A6" t="str">
        <f>"69229349DB"</f>
        <v>69229349DB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0</v>
      </c>
      <c r="I6" s="2">
        <v>42795</v>
      </c>
      <c r="J6" s="2">
        <v>43159</v>
      </c>
      <c r="K6">
        <v>976508.28</v>
      </c>
    </row>
    <row r="7" spans="1:11" x14ac:dyDescent="0.25">
      <c r="A7" t="str">
        <f>"6892422E8D"</f>
        <v>6892422E8D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19</v>
      </c>
      <c r="G7" t="s">
        <v>20</v>
      </c>
      <c r="H7">
        <v>157304</v>
      </c>
      <c r="I7" s="2">
        <v>42709</v>
      </c>
      <c r="J7" s="2">
        <v>44531</v>
      </c>
      <c r="K7">
        <v>149438.04</v>
      </c>
    </row>
    <row r="8" spans="1:11" x14ac:dyDescent="0.25">
      <c r="A8" t="str">
        <f>"ZC81C4FCEC"</f>
        <v>ZC81C4FCEC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32</v>
      </c>
      <c r="G8" t="s">
        <v>33</v>
      </c>
      <c r="H8">
        <v>2873.6</v>
      </c>
      <c r="I8" s="2">
        <v>42709</v>
      </c>
      <c r="J8" s="2">
        <v>44534</v>
      </c>
      <c r="K8">
        <v>2729.92</v>
      </c>
    </row>
    <row r="9" spans="1:11" x14ac:dyDescent="0.25">
      <c r="A9" t="str">
        <f>"6681012184"</f>
        <v>6681012184</v>
      </c>
      <c r="B9" t="str">
        <f t="shared" si="0"/>
        <v>06363391001</v>
      </c>
      <c r="C9" t="s">
        <v>16</v>
      </c>
      <c r="D9" t="s">
        <v>34</v>
      </c>
      <c r="E9" t="s">
        <v>35</v>
      </c>
      <c r="F9" s="1" t="s">
        <v>36</v>
      </c>
      <c r="G9" t="s">
        <v>37</v>
      </c>
      <c r="H9">
        <v>173526.97</v>
      </c>
      <c r="I9" s="2">
        <v>42751</v>
      </c>
      <c r="J9" s="2">
        <v>42842</v>
      </c>
      <c r="K9">
        <v>173526</v>
      </c>
    </row>
    <row r="10" spans="1:11" x14ac:dyDescent="0.25">
      <c r="A10" t="str">
        <f>"6985640C7B"</f>
        <v>6985640C7B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39</v>
      </c>
      <c r="G10" t="s">
        <v>40</v>
      </c>
      <c r="H10">
        <v>0</v>
      </c>
      <c r="I10" s="2">
        <v>42789</v>
      </c>
      <c r="J10" s="2">
        <v>43883</v>
      </c>
      <c r="K10">
        <v>11307.76</v>
      </c>
    </row>
    <row r="11" spans="1:11" x14ac:dyDescent="0.25">
      <c r="A11" t="str">
        <f>"7196786FAB"</f>
        <v>7196786FAB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28</v>
      </c>
      <c r="G11" t="s">
        <v>29</v>
      </c>
      <c r="H11">
        <v>0</v>
      </c>
      <c r="I11" s="2">
        <v>43040</v>
      </c>
      <c r="J11" s="2">
        <v>43405</v>
      </c>
      <c r="K11">
        <v>47863.75</v>
      </c>
    </row>
    <row r="12" spans="1:11" x14ac:dyDescent="0.25">
      <c r="A12" t="str">
        <f>"6679808FED"</f>
        <v>6679808FED</v>
      </c>
      <c r="B12" t="str">
        <f t="shared" si="0"/>
        <v>06363391001</v>
      </c>
      <c r="C12" t="s">
        <v>16</v>
      </c>
      <c r="D12" t="s">
        <v>42</v>
      </c>
      <c r="E12" t="s">
        <v>18</v>
      </c>
      <c r="F12" s="1" t="s">
        <v>43</v>
      </c>
      <c r="G12" t="s">
        <v>44</v>
      </c>
      <c r="H12">
        <v>6390264.1799999997</v>
      </c>
      <c r="I12" s="2">
        <v>42856</v>
      </c>
      <c r="J12" s="2">
        <v>43852</v>
      </c>
      <c r="K12">
        <v>4753004.59</v>
      </c>
    </row>
    <row r="13" spans="1:11" x14ac:dyDescent="0.25">
      <c r="A13" t="str">
        <f>"Z342293914"</f>
        <v>Z342293914</v>
      </c>
      <c r="B13" t="str">
        <f t="shared" si="0"/>
        <v>06363391001</v>
      </c>
      <c r="C13" t="s">
        <v>16</v>
      </c>
      <c r="D13" t="s">
        <v>45</v>
      </c>
      <c r="E13" t="s">
        <v>35</v>
      </c>
      <c r="F13" s="1" t="s">
        <v>46</v>
      </c>
      <c r="G13" t="s">
        <v>47</v>
      </c>
      <c r="H13">
        <v>15000</v>
      </c>
      <c r="I13" s="2">
        <v>43228</v>
      </c>
      <c r="J13" s="2">
        <v>44497</v>
      </c>
      <c r="K13">
        <v>8278.49</v>
      </c>
    </row>
    <row r="14" spans="1:11" x14ac:dyDescent="0.25">
      <c r="A14" t="str">
        <f>"7752833030"</f>
        <v>7752833030</v>
      </c>
      <c r="B14" t="str">
        <f t="shared" si="0"/>
        <v>06363391001</v>
      </c>
      <c r="C14" t="s">
        <v>16</v>
      </c>
      <c r="D14" t="s">
        <v>48</v>
      </c>
      <c r="E14" t="s">
        <v>18</v>
      </c>
      <c r="F14" s="1" t="s">
        <v>28</v>
      </c>
      <c r="G14" t="s">
        <v>29</v>
      </c>
      <c r="H14">
        <v>1439423</v>
      </c>
      <c r="I14" s="2">
        <v>43525</v>
      </c>
      <c r="J14" s="2">
        <v>44135</v>
      </c>
      <c r="K14">
        <v>1287908.5</v>
      </c>
    </row>
    <row r="15" spans="1:11" x14ac:dyDescent="0.25">
      <c r="A15" t="str">
        <f>"7341348006"</f>
        <v>7341348006</v>
      </c>
      <c r="B15" t="str">
        <f t="shared" si="0"/>
        <v>06363391001</v>
      </c>
      <c r="C15" t="s">
        <v>16</v>
      </c>
      <c r="D15" t="s">
        <v>49</v>
      </c>
      <c r="E15" t="s">
        <v>18</v>
      </c>
      <c r="F15" s="1" t="s">
        <v>50</v>
      </c>
      <c r="G15" t="s">
        <v>51</v>
      </c>
      <c r="H15">
        <v>8537795</v>
      </c>
      <c r="I15" s="2">
        <v>43108</v>
      </c>
      <c r="J15" s="2">
        <v>44203</v>
      </c>
      <c r="K15">
        <v>6895058.3499999996</v>
      </c>
    </row>
    <row r="16" spans="1:11" x14ac:dyDescent="0.25">
      <c r="A16" t="str">
        <f>"Z4920B4B79"</f>
        <v>Z4920B4B79</v>
      </c>
      <c r="B16" t="str">
        <f t="shared" si="0"/>
        <v>06363391001</v>
      </c>
      <c r="C16" t="s">
        <v>16</v>
      </c>
      <c r="D16" t="s">
        <v>52</v>
      </c>
      <c r="E16" t="s">
        <v>18</v>
      </c>
      <c r="F16" s="1" t="s">
        <v>53</v>
      </c>
      <c r="G16" t="s">
        <v>54</v>
      </c>
      <c r="H16">
        <v>15151</v>
      </c>
      <c r="I16" s="2">
        <v>43052</v>
      </c>
      <c r="J16" s="2">
        <v>44878</v>
      </c>
      <c r="K16">
        <v>11531.04</v>
      </c>
    </row>
    <row r="17" spans="1:11" x14ac:dyDescent="0.25">
      <c r="A17" t="str">
        <f>"785070705E"</f>
        <v>785070705E</v>
      </c>
      <c r="B17" t="str">
        <f t="shared" si="0"/>
        <v>06363391001</v>
      </c>
      <c r="C17" t="s">
        <v>16</v>
      </c>
      <c r="D17" t="s">
        <v>55</v>
      </c>
      <c r="E17" t="s">
        <v>18</v>
      </c>
      <c r="F17" s="1" t="s">
        <v>25</v>
      </c>
      <c r="G17" t="s">
        <v>26</v>
      </c>
      <c r="H17">
        <v>86247</v>
      </c>
      <c r="I17" s="2">
        <v>43556</v>
      </c>
      <c r="J17" s="2">
        <v>45382</v>
      </c>
      <c r="K17">
        <v>42356.87</v>
      </c>
    </row>
    <row r="18" spans="1:11" x14ac:dyDescent="0.25">
      <c r="A18" t="str">
        <f>"Z3E282FC14"</f>
        <v>Z3E282FC14</v>
      </c>
      <c r="B18" t="str">
        <f t="shared" si="0"/>
        <v>06363391001</v>
      </c>
      <c r="C18" t="s">
        <v>16</v>
      </c>
      <c r="D18" t="s">
        <v>56</v>
      </c>
      <c r="E18" t="s">
        <v>18</v>
      </c>
      <c r="F18" s="1" t="s">
        <v>19</v>
      </c>
      <c r="G18" t="s">
        <v>20</v>
      </c>
      <c r="H18">
        <v>10676</v>
      </c>
      <c r="I18" s="2">
        <v>43584</v>
      </c>
      <c r="J18" s="2">
        <v>45410</v>
      </c>
      <c r="K18">
        <v>5338</v>
      </c>
    </row>
    <row r="19" spans="1:11" x14ac:dyDescent="0.25">
      <c r="A19" t="str">
        <f>"7746564AD5"</f>
        <v>7746564AD5</v>
      </c>
      <c r="B19" t="str">
        <f t="shared" si="0"/>
        <v>06363391001</v>
      </c>
      <c r="C19" t="s">
        <v>16</v>
      </c>
      <c r="D19" t="s">
        <v>57</v>
      </c>
      <c r="E19" t="s">
        <v>35</v>
      </c>
      <c r="F19" s="1" t="s">
        <v>58</v>
      </c>
      <c r="G19" t="s">
        <v>59</v>
      </c>
      <c r="H19">
        <v>195804.57</v>
      </c>
      <c r="I19" s="2">
        <v>43628</v>
      </c>
      <c r="J19" s="2">
        <v>44359</v>
      </c>
      <c r="K19">
        <v>93182.39</v>
      </c>
    </row>
    <row r="20" spans="1:11" x14ac:dyDescent="0.25">
      <c r="A20" t="str">
        <f>"81602589EC"</f>
        <v>81602589EC</v>
      </c>
      <c r="B20" t="str">
        <f t="shared" si="0"/>
        <v>06363391001</v>
      </c>
      <c r="C20" t="s">
        <v>16</v>
      </c>
      <c r="D20" t="s">
        <v>60</v>
      </c>
      <c r="E20" t="s">
        <v>18</v>
      </c>
      <c r="F20" s="1" t="s">
        <v>28</v>
      </c>
      <c r="G20" t="s">
        <v>29</v>
      </c>
      <c r="H20">
        <v>1358040</v>
      </c>
      <c r="I20" s="2">
        <v>43891</v>
      </c>
      <c r="J20" s="2">
        <v>44500</v>
      </c>
      <c r="K20">
        <v>1139406.24</v>
      </c>
    </row>
    <row r="21" spans="1:11" x14ac:dyDescent="0.25">
      <c r="A21" t="str">
        <f>"73379614FA"</f>
        <v>73379614FA</v>
      </c>
      <c r="B21" t="str">
        <f t="shared" si="0"/>
        <v>06363391001</v>
      </c>
      <c r="C21" t="s">
        <v>16</v>
      </c>
      <c r="D21" t="s">
        <v>61</v>
      </c>
      <c r="E21" t="s">
        <v>18</v>
      </c>
      <c r="F21" s="1" t="s">
        <v>28</v>
      </c>
      <c r="G21" t="s">
        <v>29</v>
      </c>
      <c r="H21">
        <v>0</v>
      </c>
      <c r="I21" s="2">
        <v>43160</v>
      </c>
      <c r="J21" s="2">
        <v>43524</v>
      </c>
      <c r="K21">
        <v>1255216.9099999999</v>
      </c>
    </row>
    <row r="22" spans="1:11" x14ac:dyDescent="0.25">
      <c r="A22" t="str">
        <f>"Z1822435F1"</f>
        <v>Z1822435F1</v>
      </c>
      <c r="B22" t="str">
        <f t="shared" si="0"/>
        <v>06363391001</v>
      </c>
      <c r="C22" t="s">
        <v>16</v>
      </c>
      <c r="D22" t="s">
        <v>62</v>
      </c>
      <c r="E22" t="s">
        <v>18</v>
      </c>
      <c r="F22" s="1" t="s">
        <v>53</v>
      </c>
      <c r="G22" t="s">
        <v>54</v>
      </c>
      <c r="H22">
        <v>9609.2000000000007</v>
      </c>
      <c r="I22" s="2">
        <v>43150</v>
      </c>
      <c r="J22" s="2">
        <v>44975</v>
      </c>
      <c r="K22">
        <v>7206.9</v>
      </c>
    </row>
    <row r="23" spans="1:11" x14ac:dyDescent="0.25">
      <c r="A23" t="str">
        <f>"ZC9241D48D"</f>
        <v>ZC9241D48D</v>
      </c>
      <c r="B23" t="str">
        <f t="shared" si="0"/>
        <v>06363391001</v>
      </c>
      <c r="C23" t="s">
        <v>16</v>
      </c>
      <c r="D23" t="s">
        <v>63</v>
      </c>
      <c r="E23" t="s">
        <v>18</v>
      </c>
      <c r="F23" s="1" t="s">
        <v>53</v>
      </c>
      <c r="G23" t="s">
        <v>54</v>
      </c>
      <c r="H23">
        <v>15150.9</v>
      </c>
      <c r="I23" s="2">
        <v>43273</v>
      </c>
      <c r="J23" s="2">
        <v>45099</v>
      </c>
      <c r="K23">
        <v>9368.9699999999993</v>
      </c>
    </row>
    <row r="24" spans="1:11" x14ac:dyDescent="0.25">
      <c r="A24" t="str">
        <f>"Z332BD2B56"</f>
        <v>Z332BD2B56</v>
      </c>
      <c r="B24" t="str">
        <f t="shared" si="0"/>
        <v>06363391001</v>
      </c>
      <c r="C24" t="s">
        <v>16</v>
      </c>
      <c r="D24" t="s">
        <v>64</v>
      </c>
      <c r="E24" t="s">
        <v>65</v>
      </c>
      <c r="F24" s="1" t="s">
        <v>66</v>
      </c>
      <c r="G24" t="s">
        <v>67</v>
      </c>
      <c r="H24">
        <v>2000</v>
      </c>
      <c r="I24" s="2">
        <v>43860</v>
      </c>
      <c r="J24" s="2">
        <v>44955</v>
      </c>
      <c r="K24">
        <v>117.7</v>
      </c>
    </row>
    <row r="25" spans="1:11" x14ac:dyDescent="0.25">
      <c r="A25" t="str">
        <f>"8242374E2F"</f>
        <v>8242374E2F</v>
      </c>
      <c r="B25" t="str">
        <f t="shared" si="0"/>
        <v>06363391001</v>
      </c>
      <c r="C25" t="s">
        <v>16</v>
      </c>
      <c r="D25" t="s">
        <v>68</v>
      </c>
      <c r="E25" t="s">
        <v>18</v>
      </c>
      <c r="F25" s="1" t="s">
        <v>69</v>
      </c>
      <c r="G25" t="s">
        <v>70</v>
      </c>
      <c r="H25">
        <v>226973</v>
      </c>
      <c r="I25" s="2">
        <v>43952</v>
      </c>
      <c r="J25" s="2">
        <v>44316</v>
      </c>
      <c r="K25">
        <v>174718.36</v>
      </c>
    </row>
    <row r="26" spans="1:11" x14ac:dyDescent="0.25">
      <c r="A26" t="str">
        <f>"8060206468"</f>
        <v>8060206468</v>
      </c>
      <c r="B26" t="str">
        <f t="shared" si="0"/>
        <v>06363391001</v>
      </c>
      <c r="C26" t="s">
        <v>16</v>
      </c>
      <c r="D26" t="s">
        <v>71</v>
      </c>
      <c r="E26" t="s">
        <v>35</v>
      </c>
      <c r="F26" s="1" t="s">
        <v>72</v>
      </c>
      <c r="G26" t="s">
        <v>73</v>
      </c>
      <c r="H26">
        <v>147600.57</v>
      </c>
      <c r="I26" s="2">
        <v>43892</v>
      </c>
      <c r="J26" s="2">
        <v>44467</v>
      </c>
      <c r="K26">
        <v>130124.25</v>
      </c>
    </row>
    <row r="27" spans="1:11" x14ac:dyDescent="0.25">
      <c r="A27" t="str">
        <f>"80602096E1"</f>
        <v>80602096E1</v>
      </c>
      <c r="B27" t="str">
        <f t="shared" si="0"/>
        <v>06363391001</v>
      </c>
      <c r="C27" t="s">
        <v>16</v>
      </c>
      <c r="D27" t="s">
        <v>74</v>
      </c>
      <c r="E27" t="s">
        <v>35</v>
      </c>
      <c r="F27" s="1" t="s">
        <v>75</v>
      </c>
      <c r="G27" t="s">
        <v>76</v>
      </c>
      <c r="H27">
        <v>199105.47</v>
      </c>
      <c r="I27" s="2">
        <v>43892</v>
      </c>
      <c r="J27" s="2">
        <v>44492</v>
      </c>
      <c r="K27">
        <v>188662.81</v>
      </c>
    </row>
    <row r="28" spans="1:11" x14ac:dyDescent="0.25">
      <c r="A28" t="str">
        <f>"8060214B00"</f>
        <v>8060214B00</v>
      </c>
      <c r="B28" t="str">
        <f t="shared" si="0"/>
        <v>06363391001</v>
      </c>
      <c r="C28" t="s">
        <v>16</v>
      </c>
      <c r="D28" t="s">
        <v>77</v>
      </c>
      <c r="E28" t="s">
        <v>35</v>
      </c>
      <c r="F28" s="1" t="s">
        <v>78</v>
      </c>
      <c r="G28" t="s">
        <v>79</v>
      </c>
      <c r="H28">
        <v>220453.37</v>
      </c>
      <c r="I28" s="2">
        <v>43862</v>
      </c>
      <c r="J28" s="2">
        <v>44325</v>
      </c>
      <c r="K28">
        <v>220357.44</v>
      </c>
    </row>
    <row r="29" spans="1:11" x14ac:dyDescent="0.25">
      <c r="A29" t="str">
        <f>"Z7C2BD8E6E"</f>
        <v>Z7C2BD8E6E</v>
      </c>
      <c r="B29" t="str">
        <f t="shared" si="0"/>
        <v>06363391001</v>
      </c>
      <c r="C29" t="s">
        <v>16</v>
      </c>
      <c r="D29" t="s">
        <v>80</v>
      </c>
      <c r="E29" t="s">
        <v>35</v>
      </c>
      <c r="F29" s="1" t="s">
        <v>81</v>
      </c>
      <c r="G29" t="s">
        <v>82</v>
      </c>
      <c r="H29">
        <v>39756</v>
      </c>
      <c r="I29" s="2">
        <v>43922</v>
      </c>
      <c r="J29" s="2">
        <v>44104</v>
      </c>
      <c r="K29">
        <v>39755.57</v>
      </c>
    </row>
    <row r="30" spans="1:11" x14ac:dyDescent="0.25">
      <c r="A30" t="str">
        <f>"ZF82D218C5"</f>
        <v>ZF82D218C5</v>
      </c>
      <c r="B30" t="str">
        <f t="shared" si="0"/>
        <v>06363391001</v>
      </c>
      <c r="C30" t="s">
        <v>16</v>
      </c>
      <c r="D30" t="s">
        <v>83</v>
      </c>
      <c r="E30" t="s">
        <v>18</v>
      </c>
      <c r="F30" s="1" t="s">
        <v>28</v>
      </c>
      <c r="G30" t="s">
        <v>29</v>
      </c>
      <c r="H30">
        <v>11000</v>
      </c>
      <c r="I30" s="2">
        <v>44044</v>
      </c>
      <c r="J30" s="2">
        <v>44408</v>
      </c>
      <c r="K30">
        <v>241.34</v>
      </c>
    </row>
    <row r="31" spans="1:11" x14ac:dyDescent="0.25">
      <c r="A31" t="str">
        <f>"8060218E4C"</f>
        <v>8060218E4C</v>
      </c>
      <c r="B31" t="str">
        <f t="shared" si="0"/>
        <v>06363391001</v>
      </c>
      <c r="C31" t="s">
        <v>16</v>
      </c>
      <c r="D31" t="s">
        <v>84</v>
      </c>
      <c r="E31" t="s">
        <v>35</v>
      </c>
      <c r="F31" s="1" t="s">
        <v>85</v>
      </c>
      <c r="G31" t="s">
        <v>86</v>
      </c>
      <c r="H31">
        <v>98450.52</v>
      </c>
      <c r="I31" s="2">
        <v>43972</v>
      </c>
      <c r="J31" s="2">
        <v>44337</v>
      </c>
      <c r="K31">
        <v>85902.46</v>
      </c>
    </row>
    <row r="32" spans="1:11" x14ac:dyDescent="0.25">
      <c r="A32" t="str">
        <f>"8368675115"</f>
        <v>8368675115</v>
      </c>
      <c r="B32" t="str">
        <f t="shared" si="0"/>
        <v>06363391001</v>
      </c>
      <c r="C32" t="s">
        <v>16</v>
      </c>
      <c r="D32" t="s">
        <v>87</v>
      </c>
      <c r="E32" t="s">
        <v>35</v>
      </c>
      <c r="F32" s="1" t="s">
        <v>88</v>
      </c>
      <c r="G32" t="s">
        <v>89</v>
      </c>
      <c r="H32">
        <v>103980</v>
      </c>
      <c r="I32" s="2">
        <v>44105</v>
      </c>
      <c r="J32" s="2">
        <v>44834</v>
      </c>
      <c r="K32">
        <v>63358.65</v>
      </c>
    </row>
    <row r="33" spans="1:11" x14ac:dyDescent="0.25">
      <c r="A33" t="str">
        <f>"822004648C"</f>
        <v>822004648C</v>
      </c>
      <c r="B33" t="str">
        <f t="shared" si="0"/>
        <v>06363391001</v>
      </c>
      <c r="C33" t="s">
        <v>16</v>
      </c>
      <c r="D33" t="s">
        <v>90</v>
      </c>
      <c r="E33" t="s">
        <v>18</v>
      </c>
      <c r="F33" s="1" t="s">
        <v>91</v>
      </c>
      <c r="G33" t="s">
        <v>92</v>
      </c>
      <c r="H33">
        <v>70000</v>
      </c>
      <c r="I33" s="2">
        <v>43880</v>
      </c>
      <c r="J33" s="2">
        <v>44229</v>
      </c>
      <c r="K33">
        <v>31070.27</v>
      </c>
    </row>
    <row r="34" spans="1:11" x14ac:dyDescent="0.25">
      <c r="A34" t="str">
        <f>"84503433A5"</f>
        <v>84503433A5</v>
      </c>
      <c r="B34" t="str">
        <f t="shared" si="0"/>
        <v>06363391001</v>
      </c>
      <c r="C34" t="s">
        <v>16</v>
      </c>
      <c r="D34" t="s">
        <v>93</v>
      </c>
      <c r="E34" t="s">
        <v>18</v>
      </c>
      <c r="F34" s="1" t="s">
        <v>25</v>
      </c>
      <c r="G34" t="s">
        <v>26</v>
      </c>
      <c r="H34">
        <v>79232</v>
      </c>
      <c r="I34" s="2">
        <v>44099</v>
      </c>
      <c r="J34" s="2">
        <v>45958</v>
      </c>
      <c r="K34">
        <v>17343.89</v>
      </c>
    </row>
    <row r="35" spans="1:11" x14ac:dyDescent="0.25">
      <c r="A35" t="str">
        <f>"83463390D5"</f>
        <v>83463390D5</v>
      </c>
      <c r="B35" t="str">
        <f t="shared" ref="B35:B66" si="1">"06363391001"</f>
        <v>06363391001</v>
      </c>
      <c r="C35" t="s">
        <v>16</v>
      </c>
      <c r="D35" t="s">
        <v>94</v>
      </c>
      <c r="E35" t="s">
        <v>18</v>
      </c>
      <c r="F35" s="1" t="s">
        <v>95</v>
      </c>
      <c r="G35" t="s">
        <v>96</v>
      </c>
      <c r="H35">
        <v>2304636.77</v>
      </c>
      <c r="I35" s="2">
        <v>44013</v>
      </c>
      <c r="J35" s="2">
        <v>45107</v>
      </c>
      <c r="K35">
        <v>1262197.06</v>
      </c>
    </row>
    <row r="36" spans="1:11" x14ac:dyDescent="0.25">
      <c r="A36" t="str">
        <f>"8312929E03"</f>
        <v>8312929E03</v>
      </c>
      <c r="B36" t="str">
        <f t="shared" si="1"/>
        <v>06363391001</v>
      </c>
      <c r="C36" t="s">
        <v>16</v>
      </c>
      <c r="D36" t="s">
        <v>97</v>
      </c>
      <c r="E36" t="s">
        <v>35</v>
      </c>
      <c r="F36" s="1" t="s">
        <v>98</v>
      </c>
      <c r="G36" t="s">
        <v>99</v>
      </c>
      <c r="H36">
        <v>48000</v>
      </c>
      <c r="I36" s="2">
        <v>44134</v>
      </c>
      <c r="J36" s="2">
        <v>45229</v>
      </c>
      <c r="K36">
        <v>21427.07</v>
      </c>
    </row>
    <row r="37" spans="1:11" x14ac:dyDescent="0.25">
      <c r="A37" t="str">
        <f>"8555338841"</f>
        <v>8555338841</v>
      </c>
      <c r="B37" t="str">
        <f t="shared" si="1"/>
        <v>06363391001</v>
      </c>
      <c r="C37" t="s">
        <v>16</v>
      </c>
      <c r="D37" t="s">
        <v>100</v>
      </c>
      <c r="E37" t="s">
        <v>18</v>
      </c>
      <c r="F37" s="1" t="s">
        <v>28</v>
      </c>
      <c r="G37" t="s">
        <v>29</v>
      </c>
      <c r="H37">
        <v>0</v>
      </c>
      <c r="I37" s="2">
        <v>44256</v>
      </c>
      <c r="J37" s="2">
        <v>44865</v>
      </c>
      <c r="K37">
        <v>758103.73</v>
      </c>
    </row>
    <row r="38" spans="1:11" x14ac:dyDescent="0.25">
      <c r="A38" t="str">
        <f>"85234025D6"</f>
        <v>85234025D6</v>
      </c>
      <c r="B38" t="str">
        <f t="shared" si="1"/>
        <v>06363391001</v>
      </c>
      <c r="C38" t="s">
        <v>16</v>
      </c>
      <c r="D38" t="s">
        <v>101</v>
      </c>
      <c r="E38" t="s">
        <v>18</v>
      </c>
      <c r="F38" s="1" t="s">
        <v>102</v>
      </c>
      <c r="G38" t="s">
        <v>103</v>
      </c>
      <c r="H38">
        <v>169887.69</v>
      </c>
      <c r="I38" s="2">
        <v>44154</v>
      </c>
      <c r="J38" s="2">
        <v>44454</v>
      </c>
      <c r="K38">
        <v>97484.160000000003</v>
      </c>
    </row>
    <row r="39" spans="1:11" x14ac:dyDescent="0.25">
      <c r="A39" t="str">
        <f>"ZC62FDA202"</f>
        <v>ZC62FDA202</v>
      </c>
      <c r="B39" t="str">
        <f t="shared" si="1"/>
        <v>06363391001</v>
      </c>
      <c r="C39" t="s">
        <v>16</v>
      </c>
      <c r="D39" t="s">
        <v>104</v>
      </c>
      <c r="E39" t="s">
        <v>65</v>
      </c>
      <c r="F39" s="1" t="s">
        <v>105</v>
      </c>
      <c r="G39" t="s">
        <v>106</v>
      </c>
      <c r="H39">
        <v>15990</v>
      </c>
      <c r="I39" s="2">
        <v>44194</v>
      </c>
      <c r="J39" s="2">
        <v>44314</v>
      </c>
      <c r="K39">
        <v>15990</v>
      </c>
    </row>
    <row r="40" spans="1:11" x14ac:dyDescent="0.25">
      <c r="A40" t="str">
        <f>"858034330A"</f>
        <v>858034330A</v>
      </c>
      <c r="B40" t="str">
        <f t="shared" si="1"/>
        <v>06363391001</v>
      </c>
      <c r="C40" t="s">
        <v>16</v>
      </c>
      <c r="D40" t="s">
        <v>107</v>
      </c>
      <c r="E40" t="s">
        <v>18</v>
      </c>
      <c r="F40" s="1" t="s">
        <v>108</v>
      </c>
      <c r="G40" t="s">
        <v>109</v>
      </c>
      <c r="H40">
        <v>660929.72</v>
      </c>
      <c r="I40" s="2">
        <v>44200</v>
      </c>
      <c r="J40" s="2">
        <v>45660</v>
      </c>
      <c r="K40">
        <v>90782.44</v>
      </c>
    </row>
    <row r="41" spans="1:11" x14ac:dyDescent="0.25">
      <c r="A41" t="str">
        <f>"Z71305EB62"</f>
        <v>Z71305EB62</v>
      </c>
      <c r="B41" t="str">
        <f t="shared" si="1"/>
        <v>06363391001</v>
      </c>
      <c r="C41" t="s">
        <v>16</v>
      </c>
      <c r="D41" t="s">
        <v>110</v>
      </c>
      <c r="E41" t="s">
        <v>65</v>
      </c>
      <c r="F41" s="1" t="s">
        <v>111</v>
      </c>
      <c r="G41" t="s">
        <v>112</v>
      </c>
      <c r="H41">
        <v>2473</v>
      </c>
      <c r="I41" s="2">
        <v>44230</v>
      </c>
      <c r="J41" s="2">
        <v>44232</v>
      </c>
      <c r="K41">
        <v>2473</v>
      </c>
    </row>
    <row r="42" spans="1:11" x14ac:dyDescent="0.25">
      <c r="A42" t="str">
        <f>"8612530497"</f>
        <v>8612530497</v>
      </c>
      <c r="B42" t="str">
        <f t="shared" si="1"/>
        <v>06363391001</v>
      </c>
      <c r="C42" t="s">
        <v>16</v>
      </c>
      <c r="D42" t="s">
        <v>113</v>
      </c>
      <c r="E42" t="s">
        <v>18</v>
      </c>
      <c r="F42" s="1" t="s">
        <v>91</v>
      </c>
      <c r="G42" t="s">
        <v>92</v>
      </c>
      <c r="H42">
        <v>67287.95</v>
      </c>
      <c r="I42" s="2">
        <v>44230</v>
      </c>
      <c r="J42" s="2">
        <v>44959</v>
      </c>
      <c r="K42">
        <v>14173.28</v>
      </c>
    </row>
    <row r="43" spans="1:11" x14ac:dyDescent="0.25">
      <c r="A43" t="str">
        <f>"858683720F"</f>
        <v>858683720F</v>
      </c>
      <c r="B43" t="str">
        <f t="shared" si="1"/>
        <v>06363391001</v>
      </c>
      <c r="C43" t="s">
        <v>16</v>
      </c>
      <c r="D43" t="s">
        <v>114</v>
      </c>
      <c r="E43" t="s">
        <v>65</v>
      </c>
      <c r="F43" s="1" t="s">
        <v>115</v>
      </c>
      <c r="G43" t="s">
        <v>116</v>
      </c>
      <c r="H43">
        <v>66097.84</v>
      </c>
      <c r="I43" s="2">
        <v>44257</v>
      </c>
      <c r="J43" s="2">
        <v>44318</v>
      </c>
      <c r="K43">
        <v>66097.64</v>
      </c>
    </row>
    <row r="44" spans="1:11" x14ac:dyDescent="0.25">
      <c r="A44" t="str">
        <f>"84883464B6"</f>
        <v>84883464B6</v>
      </c>
      <c r="B44" t="str">
        <f t="shared" si="1"/>
        <v>06363391001</v>
      </c>
      <c r="C44" t="s">
        <v>16</v>
      </c>
      <c r="D44" t="s">
        <v>117</v>
      </c>
      <c r="E44" t="s">
        <v>35</v>
      </c>
      <c r="F44" s="1" t="s">
        <v>102</v>
      </c>
      <c r="G44" t="s">
        <v>103</v>
      </c>
      <c r="H44">
        <v>71667.539999999994</v>
      </c>
      <c r="I44" s="2">
        <v>44265</v>
      </c>
      <c r="J44" s="2">
        <v>44630</v>
      </c>
      <c r="K44">
        <v>55987.64</v>
      </c>
    </row>
    <row r="45" spans="1:11" x14ac:dyDescent="0.25">
      <c r="A45" t="str">
        <f>"8500185E8D"</f>
        <v>8500185E8D</v>
      </c>
      <c r="B45" t="str">
        <f t="shared" si="1"/>
        <v>06363391001</v>
      </c>
      <c r="C45" t="s">
        <v>16</v>
      </c>
      <c r="D45" t="s">
        <v>118</v>
      </c>
      <c r="E45" t="s">
        <v>35</v>
      </c>
      <c r="F45" s="1" t="s">
        <v>119</v>
      </c>
      <c r="G45" t="s">
        <v>120</v>
      </c>
      <c r="H45">
        <v>448289.73</v>
      </c>
      <c r="I45" s="2">
        <v>44267</v>
      </c>
      <c r="J45" s="2">
        <v>44368</v>
      </c>
      <c r="K45">
        <v>448289.73</v>
      </c>
    </row>
    <row r="46" spans="1:11" x14ac:dyDescent="0.25">
      <c r="A46" t="str">
        <f>"8668547747"</f>
        <v>8668547747</v>
      </c>
      <c r="B46" t="str">
        <f t="shared" si="1"/>
        <v>06363391001</v>
      </c>
      <c r="C46" t="s">
        <v>16</v>
      </c>
      <c r="D46" t="s">
        <v>121</v>
      </c>
      <c r="E46" t="s">
        <v>18</v>
      </c>
      <c r="F46" s="1" t="s">
        <v>122</v>
      </c>
      <c r="G46" t="s">
        <v>123</v>
      </c>
      <c r="H46">
        <v>0</v>
      </c>
      <c r="I46" s="2">
        <v>44317</v>
      </c>
      <c r="J46" s="2">
        <v>44681</v>
      </c>
      <c r="K46">
        <v>12051.15</v>
      </c>
    </row>
    <row r="47" spans="1:11" x14ac:dyDescent="0.25">
      <c r="A47" t="str">
        <f>"Z0231472C7"</f>
        <v>Z0231472C7</v>
      </c>
      <c r="B47" t="str">
        <f t="shared" si="1"/>
        <v>06363391001</v>
      </c>
      <c r="C47" t="s">
        <v>16</v>
      </c>
      <c r="D47" t="s">
        <v>124</v>
      </c>
      <c r="E47" t="s">
        <v>65</v>
      </c>
      <c r="F47" s="1" t="s">
        <v>125</v>
      </c>
      <c r="G47" t="s">
        <v>126</v>
      </c>
      <c r="H47">
        <v>1400</v>
      </c>
      <c r="I47" s="2">
        <v>44295</v>
      </c>
      <c r="J47" s="2">
        <v>44308</v>
      </c>
      <c r="K47">
        <v>1400</v>
      </c>
    </row>
    <row r="48" spans="1:11" x14ac:dyDescent="0.25">
      <c r="A48" t="str">
        <f>"Z143187933"</f>
        <v>Z143187933</v>
      </c>
      <c r="B48" t="str">
        <f t="shared" si="1"/>
        <v>06363391001</v>
      </c>
      <c r="C48" t="s">
        <v>16</v>
      </c>
      <c r="D48" t="s">
        <v>127</v>
      </c>
      <c r="E48" t="s">
        <v>65</v>
      </c>
      <c r="F48" s="1" t="s">
        <v>128</v>
      </c>
      <c r="G48" t="s">
        <v>129</v>
      </c>
      <c r="H48">
        <v>20070.25</v>
      </c>
      <c r="I48" s="2">
        <v>44314</v>
      </c>
      <c r="J48" s="2">
        <v>44375</v>
      </c>
      <c r="K48">
        <v>20070.25</v>
      </c>
    </row>
    <row r="49" spans="1:11" x14ac:dyDescent="0.25">
      <c r="A49" t="str">
        <f>"Z3B31CCED1"</f>
        <v>Z3B31CCED1</v>
      </c>
      <c r="B49" t="str">
        <f t="shared" si="1"/>
        <v>06363391001</v>
      </c>
      <c r="C49" t="s">
        <v>16</v>
      </c>
      <c r="D49" t="s">
        <v>130</v>
      </c>
      <c r="E49" t="s">
        <v>18</v>
      </c>
      <c r="F49" s="1" t="s">
        <v>131</v>
      </c>
      <c r="G49" t="s">
        <v>132</v>
      </c>
      <c r="H49">
        <v>7560</v>
      </c>
      <c r="I49" s="2">
        <v>44340</v>
      </c>
      <c r="J49" s="2">
        <v>44378</v>
      </c>
      <c r="K49">
        <v>7560</v>
      </c>
    </row>
    <row r="50" spans="1:11" x14ac:dyDescent="0.25">
      <c r="A50" t="str">
        <f>"Z6131CCF41"</f>
        <v>Z6131CCF41</v>
      </c>
      <c r="B50" t="str">
        <f t="shared" si="1"/>
        <v>06363391001</v>
      </c>
      <c r="C50" t="s">
        <v>16</v>
      </c>
      <c r="D50" t="s">
        <v>133</v>
      </c>
      <c r="E50" t="s">
        <v>18</v>
      </c>
      <c r="F50" s="1" t="s">
        <v>134</v>
      </c>
      <c r="G50" t="s">
        <v>135</v>
      </c>
      <c r="H50">
        <v>3080.16</v>
      </c>
      <c r="I50" s="2">
        <v>44337</v>
      </c>
      <c r="J50" s="2">
        <v>44354</v>
      </c>
      <c r="K50">
        <v>3080.16</v>
      </c>
    </row>
    <row r="51" spans="1:11" x14ac:dyDescent="0.25">
      <c r="A51" t="str">
        <f>"Z1631CCFA1"</f>
        <v>Z1631CCFA1</v>
      </c>
      <c r="B51" t="str">
        <f t="shared" si="1"/>
        <v>06363391001</v>
      </c>
      <c r="C51" t="s">
        <v>16</v>
      </c>
      <c r="D51" t="s">
        <v>136</v>
      </c>
      <c r="E51" t="s">
        <v>18</v>
      </c>
      <c r="F51" s="1" t="s">
        <v>131</v>
      </c>
      <c r="G51" t="s">
        <v>132</v>
      </c>
      <c r="H51">
        <v>7990</v>
      </c>
      <c r="I51" s="2">
        <v>44368</v>
      </c>
      <c r="J51" s="2">
        <v>44348</v>
      </c>
      <c r="K51">
        <v>7990</v>
      </c>
    </row>
    <row r="52" spans="1:11" x14ac:dyDescent="0.25">
      <c r="A52" t="str">
        <f>"ZF931F63E1"</f>
        <v>ZF931F63E1</v>
      </c>
      <c r="B52" t="str">
        <f t="shared" si="1"/>
        <v>06363391001</v>
      </c>
      <c r="C52" t="s">
        <v>16</v>
      </c>
      <c r="D52" t="s">
        <v>137</v>
      </c>
      <c r="E52" t="s">
        <v>65</v>
      </c>
      <c r="F52" s="1" t="s">
        <v>138</v>
      </c>
      <c r="G52" t="s">
        <v>139</v>
      </c>
      <c r="H52">
        <v>1147.26</v>
      </c>
      <c r="I52" s="2">
        <v>44355</v>
      </c>
      <c r="J52" s="2">
        <v>44357</v>
      </c>
      <c r="K52">
        <v>1147.26</v>
      </c>
    </row>
    <row r="53" spans="1:11" x14ac:dyDescent="0.25">
      <c r="A53" t="str">
        <f>"Z04320CD54"</f>
        <v>Z04320CD54</v>
      </c>
      <c r="B53" t="str">
        <f t="shared" si="1"/>
        <v>06363391001</v>
      </c>
      <c r="C53" t="s">
        <v>16</v>
      </c>
      <c r="D53" t="s">
        <v>140</v>
      </c>
      <c r="E53" t="s">
        <v>65</v>
      </c>
      <c r="F53" s="1" t="s">
        <v>141</v>
      </c>
      <c r="G53" t="s">
        <v>142</v>
      </c>
      <c r="H53">
        <v>2000</v>
      </c>
      <c r="I53" s="2">
        <v>44363</v>
      </c>
      <c r="J53" s="2">
        <v>44363</v>
      </c>
      <c r="K53">
        <v>2000</v>
      </c>
    </row>
    <row r="54" spans="1:11" x14ac:dyDescent="0.25">
      <c r="A54" t="str">
        <f>"Z613220B8E"</f>
        <v>Z613220B8E</v>
      </c>
      <c r="B54" t="str">
        <f t="shared" si="1"/>
        <v>06363391001</v>
      </c>
      <c r="C54" t="s">
        <v>16</v>
      </c>
      <c r="D54" t="s">
        <v>143</v>
      </c>
      <c r="E54" t="s">
        <v>65</v>
      </c>
      <c r="F54" s="1" t="s">
        <v>138</v>
      </c>
      <c r="G54" t="s">
        <v>139</v>
      </c>
      <c r="H54">
        <v>90.16</v>
      </c>
      <c r="I54" s="2">
        <v>44362</v>
      </c>
      <c r="J54" s="2">
        <v>44363</v>
      </c>
      <c r="K54">
        <v>90.16</v>
      </c>
    </row>
    <row r="55" spans="1:11" x14ac:dyDescent="0.25">
      <c r="A55" t="str">
        <f>"8750230639"</f>
        <v>8750230639</v>
      </c>
      <c r="B55" t="str">
        <f t="shared" si="1"/>
        <v>06363391001</v>
      </c>
      <c r="C55" t="s">
        <v>16</v>
      </c>
      <c r="D55" t="s">
        <v>144</v>
      </c>
      <c r="E55" t="s">
        <v>35</v>
      </c>
      <c r="H55">
        <v>0</v>
      </c>
      <c r="K55">
        <v>0</v>
      </c>
    </row>
    <row r="56" spans="1:11" x14ac:dyDescent="0.25">
      <c r="A56" t="str">
        <f>"87630097C9"</f>
        <v>87630097C9</v>
      </c>
      <c r="B56" t="str">
        <f t="shared" si="1"/>
        <v>06363391001</v>
      </c>
      <c r="C56" t="s">
        <v>16</v>
      </c>
      <c r="D56" t="s">
        <v>145</v>
      </c>
      <c r="E56" t="s">
        <v>35</v>
      </c>
      <c r="H56">
        <v>0</v>
      </c>
      <c r="K56">
        <v>0</v>
      </c>
    </row>
    <row r="57" spans="1:11" x14ac:dyDescent="0.25">
      <c r="A57" t="str">
        <f>"8613128214"</f>
        <v>8613128214</v>
      </c>
      <c r="B57" t="str">
        <f t="shared" si="1"/>
        <v>06363391001</v>
      </c>
      <c r="C57" t="s">
        <v>16</v>
      </c>
      <c r="D57" t="s">
        <v>146</v>
      </c>
      <c r="E57" t="s">
        <v>35</v>
      </c>
      <c r="F57" s="1" t="s">
        <v>147</v>
      </c>
      <c r="G57" t="s">
        <v>148</v>
      </c>
      <c r="H57">
        <v>219016.13</v>
      </c>
      <c r="I57" s="2">
        <v>44340</v>
      </c>
      <c r="J57" s="2">
        <v>44705</v>
      </c>
      <c r="K57">
        <v>72785.039999999994</v>
      </c>
    </row>
    <row r="58" spans="1:11" x14ac:dyDescent="0.25">
      <c r="A58" t="str">
        <f>"ZC1328BEC7"</f>
        <v>ZC1328BEC7</v>
      </c>
      <c r="B58" t="str">
        <f t="shared" si="1"/>
        <v>06363391001</v>
      </c>
      <c r="C58" t="s">
        <v>16</v>
      </c>
      <c r="D58" t="s">
        <v>149</v>
      </c>
      <c r="E58" t="s">
        <v>65</v>
      </c>
      <c r="F58" s="1" t="s">
        <v>150</v>
      </c>
      <c r="G58" t="s">
        <v>151</v>
      </c>
      <c r="H58">
        <v>18600</v>
      </c>
      <c r="I58" s="2">
        <v>44398</v>
      </c>
      <c r="J58" s="2">
        <v>44403</v>
      </c>
      <c r="K58">
        <v>18600</v>
      </c>
    </row>
    <row r="59" spans="1:11" x14ac:dyDescent="0.25">
      <c r="A59" t="str">
        <f>"8851778E46"</f>
        <v>8851778E46</v>
      </c>
      <c r="B59" t="str">
        <f t="shared" si="1"/>
        <v>06363391001</v>
      </c>
      <c r="C59" t="s">
        <v>16</v>
      </c>
      <c r="D59" t="s">
        <v>152</v>
      </c>
      <c r="E59" t="s">
        <v>18</v>
      </c>
      <c r="F59" s="1" t="s">
        <v>153</v>
      </c>
      <c r="G59" t="s">
        <v>154</v>
      </c>
      <c r="H59">
        <v>3276240</v>
      </c>
      <c r="I59" s="2">
        <v>44405</v>
      </c>
      <c r="J59" s="2">
        <v>45134</v>
      </c>
      <c r="K59">
        <v>551541.55000000005</v>
      </c>
    </row>
    <row r="60" spans="1:11" x14ac:dyDescent="0.25">
      <c r="A60" t="str">
        <f>"88013152E7"</f>
        <v>88013152E7</v>
      </c>
      <c r="B60" t="str">
        <f t="shared" si="1"/>
        <v>06363391001</v>
      </c>
      <c r="C60" t="s">
        <v>16</v>
      </c>
      <c r="D60" t="s">
        <v>155</v>
      </c>
      <c r="E60" t="s">
        <v>65</v>
      </c>
      <c r="F60" s="1" t="s">
        <v>156</v>
      </c>
      <c r="G60" t="s">
        <v>157</v>
      </c>
      <c r="H60">
        <v>60000</v>
      </c>
      <c r="I60" s="2">
        <v>44341</v>
      </c>
      <c r="J60" s="2">
        <v>44705</v>
      </c>
      <c r="K60">
        <v>0</v>
      </c>
    </row>
    <row r="61" spans="1:11" x14ac:dyDescent="0.25">
      <c r="A61" t="str">
        <f>"Z12333C37B"</f>
        <v>Z12333C37B</v>
      </c>
      <c r="B61" t="str">
        <f t="shared" si="1"/>
        <v>06363391001</v>
      </c>
      <c r="C61" t="s">
        <v>16</v>
      </c>
      <c r="D61" t="s">
        <v>158</v>
      </c>
      <c r="E61" t="s">
        <v>65</v>
      </c>
      <c r="F61" s="1" t="s">
        <v>159</v>
      </c>
      <c r="G61" t="s">
        <v>160</v>
      </c>
      <c r="H61">
        <v>546.1</v>
      </c>
      <c r="I61" s="2">
        <v>44469</v>
      </c>
      <c r="J61" s="2">
        <v>44561</v>
      </c>
      <c r="K61">
        <v>546.1</v>
      </c>
    </row>
    <row r="62" spans="1:11" x14ac:dyDescent="0.25">
      <c r="A62" t="str">
        <f>"Z813351835"</f>
        <v>Z813351835</v>
      </c>
      <c r="B62" t="str">
        <f t="shared" si="1"/>
        <v>06363391001</v>
      </c>
      <c r="C62" t="s">
        <v>16</v>
      </c>
      <c r="D62" t="s">
        <v>161</v>
      </c>
      <c r="E62" t="s">
        <v>65</v>
      </c>
      <c r="F62" s="1" t="s">
        <v>162</v>
      </c>
      <c r="G62" t="s">
        <v>163</v>
      </c>
      <c r="H62">
        <v>406</v>
      </c>
      <c r="I62" s="2">
        <v>44480</v>
      </c>
      <c r="J62" s="2">
        <v>44561</v>
      </c>
      <c r="K62">
        <v>406</v>
      </c>
    </row>
    <row r="63" spans="1:11" x14ac:dyDescent="0.25">
      <c r="A63" t="str">
        <f>"Z1433338CB"</f>
        <v>Z1433338CB</v>
      </c>
      <c r="B63" t="str">
        <f t="shared" si="1"/>
        <v>06363391001</v>
      </c>
      <c r="C63" t="s">
        <v>16</v>
      </c>
      <c r="D63" t="s">
        <v>164</v>
      </c>
      <c r="E63" t="s">
        <v>18</v>
      </c>
      <c r="F63" s="1" t="s">
        <v>134</v>
      </c>
      <c r="G63" t="s">
        <v>135</v>
      </c>
      <c r="H63">
        <v>7700.4</v>
      </c>
      <c r="I63" s="2">
        <v>44496</v>
      </c>
      <c r="J63" s="2">
        <v>44505</v>
      </c>
      <c r="K63">
        <v>7700.4</v>
      </c>
    </row>
    <row r="64" spans="1:11" x14ac:dyDescent="0.25">
      <c r="A64" t="str">
        <f>"Z9E33337C0"</f>
        <v>Z9E33337C0</v>
      </c>
      <c r="B64" t="str">
        <f t="shared" si="1"/>
        <v>06363391001</v>
      </c>
      <c r="C64" t="s">
        <v>16</v>
      </c>
      <c r="D64" t="s">
        <v>136</v>
      </c>
      <c r="E64" t="s">
        <v>18</v>
      </c>
      <c r="F64" s="1" t="s">
        <v>131</v>
      </c>
      <c r="G64" t="s">
        <v>132</v>
      </c>
      <c r="H64">
        <v>13500</v>
      </c>
      <c r="I64" s="2">
        <v>44466</v>
      </c>
      <c r="J64" s="2">
        <v>44484</v>
      </c>
      <c r="K64">
        <v>13500</v>
      </c>
    </row>
    <row r="65" spans="1:11" x14ac:dyDescent="0.25">
      <c r="A65" t="str">
        <f>"ZC03333817"</f>
        <v>ZC03333817</v>
      </c>
      <c r="B65" t="str">
        <f t="shared" si="1"/>
        <v>06363391001</v>
      </c>
      <c r="C65" t="s">
        <v>16</v>
      </c>
      <c r="D65" t="s">
        <v>165</v>
      </c>
      <c r="E65" t="s">
        <v>18</v>
      </c>
      <c r="F65" s="1" t="s">
        <v>131</v>
      </c>
      <c r="G65" t="s">
        <v>132</v>
      </c>
      <c r="H65">
        <v>21600</v>
      </c>
      <c r="I65" s="2">
        <v>44466</v>
      </c>
      <c r="J65" s="2">
        <v>44512</v>
      </c>
      <c r="K65">
        <v>21600</v>
      </c>
    </row>
    <row r="66" spans="1:11" x14ac:dyDescent="0.25">
      <c r="A66" t="str">
        <f>"ZAD33690CD"</f>
        <v>ZAD33690CD</v>
      </c>
      <c r="B66" t="str">
        <f t="shared" si="1"/>
        <v>06363391001</v>
      </c>
      <c r="C66" t="s">
        <v>16</v>
      </c>
      <c r="D66" t="s">
        <v>166</v>
      </c>
      <c r="E66" t="s">
        <v>18</v>
      </c>
      <c r="F66" s="1" t="s">
        <v>167</v>
      </c>
      <c r="G66" t="s">
        <v>168</v>
      </c>
      <c r="H66">
        <v>35230.800000000003</v>
      </c>
      <c r="I66" s="2">
        <v>44489</v>
      </c>
      <c r="J66" s="2">
        <v>44671</v>
      </c>
      <c r="K66">
        <v>0</v>
      </c>
    </row>
    <row r="67" spans="1:11" x14ac:dyDescent="0.25">
      <c r="A67" t="str">
        <f>"ZA6339EAC9"</f>
        <v>ZA6339EAC9</v>
      </c>
      <c r="B67" t="str">
        <f t="shared" ref="B67:B77" si="2">"06363391001"</f>
        <v>06363391001</v>
      </c>
      <c r="C67" t="s">
        <v>16</v>
      </c>
      <c r="D67" t="s">
        <v>169</v>
      </c>
      <c r="E67" t="s">
        <v>18</v>
      </c>
      <c r="F67" s="1" t="s">
        <v>170</v>
      </c>
      <c r="G67" t="s">
        <v>171</v>
      </c>
      <c r="H67">
        <v>2200</v>
      </c>
      <c r="I67" s="2">
        <v>44495</v>
      </c>
      <c r="J67" s="2">
        <v>44498</v>
      </c>
      <c r="K67">
        <v>2003</v>
      </c>
    </row>
    <row r="68" spans="1:11" x14ac:dyDescent="0.25">
      <c r="A68" t="str">
        <f>"Z7833A0A82"</f>
        <v>Z7833A0A82</v>
      </c>
      <c r="B68" t="str">
        <f t="shared" si="2"/>
        <v>06363391001</v>
      </c>
      <c r="C68" t="s">
        <v>16</v>
      </c>
      <c r="D68" t="s">
        <v>172</v>
      </c>
      <c r="E68" t="s">
        <v>65</v>
      </c>
      <c r="F68" s="1" t="s">
        <v>173</v>
      </c>
      <c r="G68" t="s">
        <v>174</v>
      </c>
      <c r="H68">
        <v>750</v>
      </c>
      <c r="I68" s="2">
        <v>44502</v>
      </c>
      <c r="J68" s="2">
        <v>44505</v>
      </c>
      <c r="K68">
        <v>750</v>
      </c>
    </row>
    <row r="69" spans="1:11" x14ac:dyDescent="0.25">
      <c r="A69" t="str">
        <f>"88295864DE"</f>
        <v>88295864DE</v>
      </c>
      <c r="B69" t="str">
        <f t="shared" si="2"/>
        <v>06363391001</v>
      </c>
      <c r="C69" t="s">
        <v>16</v>
      </c>
      <c r="D69" t="s">
        <v>175</v>
      </c>
      <c r="E69" t="s">
        <v>35</v>
      </c>
      <c r="F69" s="1" t="s">
        <v>176</v>
      </c>
      <c r="G69" t="s">
        <v>177</v>
      </c>
      <c r="H69">
        <v>173281.68</v>
      </c>
      <c r="I69" s="2">
        <v>44509</v>
      </c>
      <c r="J69" s="2">
        <v>45238</v>
      </c>
      <c r="K69">
        <v>0</v>
      </c>
    </row>
    <row r="70" spans="1:11" x14ac:dyDescent="0.25">
      <c r="A70" t="str">
        <f>"Z1C33AAA0A"</f>
        <v>Z1C33AAA0A</v>
      </c>
      <c r="B70" t="str">
        <f t="shared" si="2"/>
        <v>06363391001</v>
      </c>
      <c r="C70" t="s">
        <v>16</v>
      </c>
      <c r="D70" t="s">
        <v>178</v>
      </c>
      <c r="E70" t="s">
        <v>65</v>
      </c>
      <c r="F70" s="1" t="s">
        <v>179</v>
      </c>
      <c r="G70" t="s">
        <v>76</v>
      </c>
      <c r="H70">
        <v>39000</v>
      </c>
      <c r="I70" s="2">
        <v>44508</v>
      </c>
      <c r="J70" s="2">
        <v>44592</v>
      </c>
      <c r="K70">
        <v>0</v>
      </c>
    </row>
    <row r="71" spans="1:11" x14ac:dyDescent="0.25">
      <c r="A71" t="str">
        <f>"Z7A33DCDDE"</f>
        <v>Z7A33DCDDE</v>
      </c>
      <c r="B71" t="str">
        <f t="shared" si="2"/>
        <v>06363391001</v>
      </c>
      <c r="C71" t="s">
        <v>16</v>
      </c>
      <c r="D71" t="s">
        <v>180</v>
      </c>
      <c r="E71" t="s">
        <v>65</v>
      </c>
      <c r="F71" s="1" t="s">
        <v>181</v>
      </c>
      <c r="G71" t="s">
        <v>182</v>
      </c>
      <c r="H71">
        <v>8592</v>
      </c>
      <c r="I71" s="2">
        <v>44505</v>
      </c>
      <c r="J71" s="2">
        <v>44585</v>
      </c>
      <c r="K71">
        <v>0</v>
      </c>
    </row>
    <row r="72" spans="1:11" x14ac:dyDescent="0.25">
      <c r="A72" t="str">
        <f>"8919483E35"</f>
        <v>8919483E35</v>
      </c>
      <c r="B72" t="str">
        <f t="shared" si="2"/>
        <v>06363391001</v>
      </c>
      <c r="C72" t="s">
        <v>16</v>
      </c>
      <c r="D72" t="s">
        <v>145</v>
      </c>
      <c r="E72" t="s">
        <v>35</v>
      </c>
      <c r="H72">
        <v>0</v>
      </c>
      <c r="K72">
        <v>0</v>
      </c>
    </row>
    <row r="73" spans="1:11" x14ac:dyDescent="0.25">
      <c r="A73" t="str">
        <f>"Z993485C8D"</f>
        <v>Z993485C8D</v>
      </c>
      <c r="B73" t="str">
        <f t="shared" si="2"/>
        <v>06363391001</v>
      </c>
      <c r="C73" t="s">
        <v>16</v>
      </c>
      <c r="D73" t="s">
        <v>183</v>
      </c>
      <c r="E73" t="s">
        <v>18</v>
      </c>
      <c r="F73" s="1" t="s">
        <v>184</v>
      </c>
      <c r="G73" t="s">
        <v>185</v>
      </c>
      <c r="H73">
        <v>2258</v>
      </c>
      <c r="I73" s="2">
        <v>44551</v>
      </c>
      <c r="J73" s="2">
        <v>46446</v>
      </c>
      <c r="K73">
        <v>0</v>
      </c>
    </row>
    <row r="74" spans="1:11" x14ac:dyDescent="0.25">
      <c r="A74" t="str">
        <f>"Z9E343ED89"</f>
        <v>Z9E343ED89</v>
      </c>
      <c r="B74" t="str">
        <f t="shared" si="2"/>
        <v>06363391001</v>
      </c>
      <c r="C74" t="s">
        <v>16</v>
      </c>
      <c r="D74" t="s">
        <v>186</v>
      </c>
      <c r="E74" t="s">
        <v>65</v>
      </c>
      <c r="H74">
        <v>0</v>
      </c>
      <c r="K74">
        <v>0</v>
      </c>
    </row>
    <row r="75" spans="1:11" x14ac:dyDescent="0.25">
      <c r="A75" t="str">
        <f>"903640012F"</f>
        <v>903640012F</v>
      </c>
      <c r="B75" t="str">
        <f t="shared" si="2"/>
        <v>06363391001</v>
      </c>
      <c r="C75" t="s">
        <v>16</v>
      </c>
      <c r="D75" t="s">
        <v>187</v>
      </c>
      <c r="E75" t="s">
        <v>18</v>
      </c>
      <c r="F75" s="1" t="s">
        <v>188</v>
      </c>
      <c r="G75" t="s">
        <v>189</v>
      </c>
      <c r="H75">
        <v>154118.39999999999</v>
      </c>
      <c r="I75" s="2">
        <v>44551</v>
      </c>
      <c r="J75" s="2">
        <v>46446</v>
      </c>
      <c r="K75">
        <v>0</v>
      </c>
    </row>
    <row r="76" spans="1:11" x14ac:dyDescent="0.25">
      <c r="A76" t="str">
        <f>"89760728EF"</f>
        <v>89760728EF</v>
      </c>
      <c r="B76" t="str">
        <f t="shared" si="2"/>
        <v>06363391001</v>
      </c>
      <c r="C76" t="s">
        <v>16</v>
      </c>
      <c r="D76" t="s">
        <v>190</v>
      </c>
      <c r="E76" t="s">
        <v>18</v>
      </c>
      <c r="F76" s="1" t="s">
        <v>28</v>
      </c>
      <c r="G76" t="s">
        <v>29</v>
      </c>
      <c r="H76">
        <v>0</v>
      </c>
      <c r="I76" s="2">
        <v>44621</v>
      </c>
      <c r="J76" s="2">
        <v>44985</v>
      </c>
      <c r="K76">
        <v>0</v>
      </c>
    </row>
    <row r="77" spans="1:11" x14ac:dyDescent="0.25">
      <c r="A77" t="str">
        <f>"90600150E6"</f>
        <v>90600150E6</v>
      </c>
      <c r="B77" t="str">
        <f t="shared" si="2"/>
        <v>06363391001</v>
      </c>
      <c r="C77" t="s">
        <v>16</v>
      </c>
      <c r="D77" t="s">
        <v>191</v>
      </c>
      <c r="E77" t="s">
        <v>35</v>
      </c>
      <c r="H77">
        <v>0</v>
      </c>
      <c r="K7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2022-01-27T14:12:35Z</dcterms:created>
  <dcterms:modified xsi:type="dcterms:W3CDTF">2022-01-27T14:12:35Z</dcterms:modified>
</cp:coreProperties>
</file>