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umb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</calcChain>
</file>

<file path=xl/sharedStrings.xml><?xml version="1.0" encoding="utf-8"?>
<sst xmlns="http://schemas.openxmlformats.org/spreadsheetml/2006/main" count="441" uniqueCount="213">
  <si>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</si>
  <si>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</si>
  <si>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</si>
  <si>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</si>
  <si>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</si>
  <si>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</si>
  <si>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</si>
  <si>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</si>
  <si>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</si>
  <si>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</si>
  <si>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</si>
  <si>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</si>
  <si>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</si>
  <si>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</si>
  <si>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</si>
  <si>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</si>
  <si>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Umbria</t>
  </si>
  <si>
    <t>DP TERNI - servizio consegna a domicilio</t>
  </si>
  <si>
    <t>23-AFFIDAMENTO DIRETTO</t>
  </si>
  <si>
    <t xml:space="preserve">POSTE ITALIANE SPA (CF: 97103880585)
</t>
  </si>
  <si>
    <t>POSTE ITALIANE SPA (CF: 97103880585)</t>
  </si>
  <si>
    <t>Energia elettrica</t>
  </si>
  <si>
    <t>26-AFFIDAMENTO DIRETTO IN ADESIONE AD ACCORDO QUADRO/CONVENZIONE</t>
  </si>
  <si>
    <t xml:space="preserve">GALA SPA (CF: 06832931007)
</t>
  </si>
  <si>
    <t>GALA SPA (CF: 06832931007)</t>
  </si>
  <si>
    <t>Servizio di pulizia a ridotto impatto ambientale</t>
  </si>
  <si>
    <t xml:space="preserve">C.R. APPALTI SRL (CF: 04622851006)
</t>
  </si>
  <si>
    <t>C.R. APPALTI SRL (CF: 04622851006)</t>
  </si>
  <si>
    <t>Servizio di riscossione tributi con modalitÃ  elettroniche e ritiro valori</t>
  </si>
  <si>
    <t xml:space="preserve">BANCA NAZIONALE DEL LAVORO SPA (CF: 09339391006)
</t>
  </si>
  <si>
    <t>BANCA NAZIONALE DEL LAVORO SPA (CF: 09339391006)</t>
  </si>
  <si>
    <t>Fornitura di Energia Elettrica</t>
  </si>
  <si>
    <t xml:space="preserve">ENEL ENERGIA SPA (CF: 06655971007)
</t>
  </si>
  <si>
    <t>ENEL ENERGIA SPA (CF: 06655971007)</t>
  </si>
  <si>
    <t>Manutenzione e conduzione degli impianti antincendio</t>
  </si>
  <si>
    <t>04-PROCEDURA NEGOZIATA SENZA PREVIA PUBBLICAZIONE</t>
  </si>
  <si>
    <t xml:space="preserve">GSA GLOBAL SERVICE SRL (CF: 02318420540)
S.A.R.I. SERVIZIO ANTINCENDIO RAMIRO INFORTUNISTICA (CF: TMSRMR66L13D653X)
SEKURITALIA (CF: 02812080543)
SICUR VIDEO DI CONVERSINI S.R.L. UNIPERSONALE (CF: 03789700543)
TRASIMENO SISTEMI ANTINCENDIO SRL (CF: 03533490540)
</t>
  </si>
  <si>
    <t>GSA GLOBAL SERVICE SRL (CF: 02318420540)</t>
  </si>
  <si>
    <t>Manutenzione e conduzione degli impianti elettrici</t>
  </si>
  <si>
    <t xml:space="preserve">COSMOS CONSALVI SRL (CF: 02821420540)
ELETTROMECCANICA BI.ELLE SNC (CF: 01119090544)
GBM SOCIETÃ  COOPERATIVA (CF: 03384260547)
IME IMPIANTI ELETTRICI SRL (CF: 02570640546)
S.B. ELETTRICA SRL (CF: 03005430545)
TEKNA SERVIZI SRL (CF: 03193120544)
</t>
  </si>
  <si>
    <t>GBM SOCIETÃ  COOPERATIVA (CF: 03384260547)</t>
  </si>
  <si>
    <t>Manutenzione e conduzione degli impianti termoidraulici di condisionamento e idrosanitari</t>
  </si>
  <si>
    <t xml:space="preserve">C.P.M. GESTIONI TERMICHE SRL (CF: 01014090433)
EDILTERMICA DIVISIONE IMPIANTI SRL (CF: 02501580548)
FLUSSACQUA NUOVA SRL UNIPERSONALE (CF: 03370200549)
GBM SOCIETÃ  COOPERATIVA (CF: 03384260547)
GLOBAL SERVICE  SRL (CF: 03006540540)
GSA GLOBAL SERVICE SRL (CF: 02318420540)
NEW SERVICE SRL (CF: 01277520555)
TEKNA SERVIZI SRL (CF: 03193120544)
THERMOGAS SRL (CF: 03068300544)
</t>
  </si>
  <si>
    <t>Servizio di vigilanza armata presso l'Immobile FIP di Perugia e l'UT di Perugia</t>
  </si>
  <si>
    <t xml:space="preserve">CESAR GROUP SRL (CF: 00510170558)
CUSTOS SRL (CF: 02882630540)
S.S.D. SRL (CF: 04511310650)
SICUREZZA GLOBALE 1972 S.R.L. (CF: 13115671003)
VIGILANZA UMBRA MONDIALPOL SPA (CF: 00623720547)
</t>
  </si>
  <si>
    <t>CUSTOS SRL (CF: 02882630540)</t>
  </si>
  <si>
    <t>Buoni pasto elettronici</t>
  </si>
  <si>
    <t xml:space="preserve">SODEXO MOTIVATION SOLUTION ITALIA SRL (CF: 05892970152)
</t>
  </si>
  <si>
    <t>SODEXO MOTIVATION SOLUTION ITALIA SRL (CF: 05892970152)</t>
  </si>
  <si>
    <t>Fornitura di Energia Elettrica 15</t>
  </si>
  <si>
    <t>Noleggio apparecchiature multifunzione UPT Terni</t>
  </si>
  <si>
    <t xml:space="preserve">KYOCERA DOCUMENT SOLUTION ITALIA SPA (CF: 01788080156)
</t>
  </si>
  <si>
    <t>KYOCERA DOCUMENT SOLUTION ITALIA SPA (CF: 01788080156)</t>
  </si>
  <si>
    <t>buoni pasto elettronici - personale centrale delocalizzato</t>
  </si>
  <si>
    <t>Servizio di manutenzione ordinaria degli impianti elevatori</t>
  </si>
  <si>
    <t xml:space="preserve">CASICCI &amp; ANGORI SRL (CF: 00086960515)
CIAM ASCENSORI E SERVIZI SRL (CF: 12216121009)
KOS ASCENSORI SNC (CF: 06177861009)
TECNO ASCENSORI (CF: 14185641009)
VITERBO ELEVATORI SRL (CF: 02030430561)
</t>
  </si>
  <si>
    <t>CIAM ASCENSORI E SERVIZI SRL (CF: 12216121009)</t>
  </si>
  <si>
    <t>Servizio di manutenzione ordinaria impianti antincendio</t>
  </si>
  <si>
    <t xml:space="preserve">AIR FIRE SPA (CF: 06305150580)
BLITZ ANTINCENDIO SRL (CF: 01750131003)
S.A.R.I. SERVIZIO ANTINCENDIO RAMIRO INFORTUNISTICA (CF: TMSRMR66L13D653X)
SEKURITALIA (CF: 02812080543)
TRASIMENO SISTEMI ANTINCENDIO SRL (CF: 03533490540)
</t>
  </si>
  <si>
    <t>S.A.R.I. SERVIZIO ANTINCENDIO RAMIRO INFORTUNISTICA (CF: TMSRMR66L13D653X)</t>
  </si>
  <si>
    <t>Servizio di manutenzione ordinaria impianti termoidraulici, di condizionamento e idrico sanitari</t>
  </si>
  <si>
    <t xml:space="preserve">ECOKLIMA SRL (CF: 01273940559)
EDILTERMICA DIVISIONE IMPIANTI SRL (CF: 02501580548)
GLOBAL SERVICE  SRL (CF: 03006540540)
S.A.R.I. SERVIZIO ANTINCENDIO RAMIRO INFORTUNISTICA (CF: TMSRMR66L13D653X)
TAMAGNINI IMPIANTI SRL (CF: 00499220549)
</t>
  </si>
  <si>
    <t>TAMAGNINI IMPIANTI SRL (CF: 00499220549)</t>
  </si>
  <si>
    <t>Servizio di manutenzione ordinaria impianti elettrici</t>
  </si>
  <si>
    <t xml:space="preserve">GORETTI TECHNOLOGICAL SYSTEMS SRL (CF: 03178850545)
GSA GLOBAL SERVICE SRL (CF: 02318420540)
OTTAVI SRL UNIPERSONALE (CF: 03122890548)
S.A.R.I. SERVIZIO ANTINCENDIO RAMIRO INFORTUNISTICA (CF: TMSRMR66L13D653X)
TAMAGNINI IMPIANTI SRL (CF: 00499220549)
</t>
  </si>
  <si>
    <t>Fuel Card</t>
  </si>
  <si>
    <t xml:space="preserve">ITALIANA PETROLI SPA (GIÃ  TOTALERG S.P.A.) (CF: 00051570893)
</t>
  </si>
  <si>
    <t>ITALIANA PETROLI SPA (GIÃ  TOTALERG S.P.A.) (CF: 00051570893)</t>
  </si>
  <si>
    <t>Noleggio apparecchiature multifunzione</t>
  </si>
  <si>
    <t>Servizio di disinfestastazione da insetti volanti e di derattizzazione</t>
  </si>
  <si>
    <t xml:space="preserve">BIOCONTROL DI MOCCIA PAOLO DAVIDE (CF: MCCPDV61M07F839L)
INFEST CONTROL SRL (CF: 02119750541)
ISOLA COOPERATIVA SOCIALE (CF: 02019900543)
LUPINI SRL (CF: 03143380545)
PULISAN (CF: 00652580549)
</t>
  </si>
  <si>
    <t>ISOLA COOPERATIVA SOCIALE (CF: 02019900543)</t>
  </si>
  <si>
    <t>Servizio di manutenzione ordinaria impianti di videosorveglianza</t>
  </si>
  <si>
    <t xml:space="preserve">SICUR VIDEO DI CONVERSINI S.R.L. UNIPERSONALE (CF: 03789700543)
</t>
  </si>
  <si>
    <t>SICUR VIDEO DI CONVERSINI S.R.L. UNIPERSONALE (CF: 03789700543)</t>
  </si>
  <si>
    <t>Fornitura di gas naturale</t>
  </si>
  <si>
    <t xml:space="preserve">ESTRA ENERGIE SRL (CF: 01219980529)
</t>
  </si>
  <si>
    <t>ESTRA ENERGIE SRL (CF: 01219980529)</t>
  </si>
  <si>
    <t xml:space="preserve">A2A ENERGIA (CF: 12883420155)
</t>
  </si>
  <si>
    <t>A2A ENERGIA (CF: 12883420155)</t>
  </si>
  <si>
    <t>Servizi relativi alla gestione integrata della salute e sicurezza sui luoghi di lavoro</t>
  </si>
  <si>
    <t xml:space="preserve">CONSILIA CFO SRL (IN RTI) (CF: 11435101008)
</t>
  </si>
  <si>
    <t>CONSILIA CFO SRL (IN RTI) (CF: 11435101008)</t>
  </si>
  <si>
    <t xml:space="preserve">OLIVETTI SPA (CF: 02298700010)
</t>
  </si>
  <si>
    <t>OLIVETTI SPA (CF: 02298700010)</t>
  </si>
  <si>
    <t>Servizio di prelievo, trasporto e consegna della corrispondenza</t>
  </si>
  <si>
    <t xml:space="preserve">SDA EXPRESS COURIER SPA (CF: 02335990541)
</t>
  </si>
  <si>
    <t>SDA EXPRESS COURIER SPA (CF: 02335990541)</t>
  </si>
  <si>
    <t>Servizio di manutenzione delle aree esterne</t>
  </si>
  <si>
    <t xml:space="preserve">ALFA SERVIZI SRL (CF: 02184620546)
F.A.C. SRL (CF: 02381880547)
GEA SOCIETÃ  COOPERATIVA SOCIALE (CF: 00667850556)
SOPRA IL MURO SOC. COOP. SOCIALE (CF: 01990920546)
VERDE SERVIZI SRL (CF: 03666450543)
</t>
  </si>
  <si>
    <t>SOPRA IL MURO SOC. COOP. SOCIALE (CF: 01990920546)</t>
  </si>
  <si>
    <t>Servizio di pulizia filtri impianti di termocondizionamento</t>
  </si>
  <si>
    <t xml:space="preserve">TAMAGNINI IMPIANTI SRL (CF: 00499220549)
</t>
  </si>
  <si>
    <t>Servizio di manutenzione ordinaria degli impianti antincendio</t>
  </si>
  <si>
    <t xml:space="preserve">SEKURITALIA (CF: 02812080543)
</t>
  </si>
  <si>
    <t>SEKURITALIA (CF: 02812080543)</t>
  </si>
  <si>
    <t>Servizio di vigilanza privata</t>
  </si>
  <si>
    <t xml:space="preserve">INTERNATIONAL SECURITY SERVICE VIGILANZA SPA (CF: 10169951000)
</t>
  </si>
  <si>
    <t>INTERNATIONAL SECURITY SERVICE VIGILANZA SPA (CF: 10169951000)</t>
  </si>
  <si>
    <t>Servizio di manutenzione ordinaria delle macchine bollatrici</t>
  </si>
  <si>
    <t xml:space="preserve">FATTORI SAFEST S.R.L. (CF: 10416260155)
</t>
  </si>
  <si>
    <t>FATTORI SAFEST S.R.L. (CF: 10416260155)</t>
  </si>
  <si>
    <t>Fornitura e posa in opera di segnaletica</t>
  </si>
  <si>
    <t xml:space="preserve">TIMBRIFICIO GRIFO DI SERVETTINI RICCARDO (CF: SRVRCR82P22G478U)
</t>
  </si>
  <si>
    <t>TIMBRIFICIO GRIFO DI SERVETTINI RICCARDO (CF: SRVRCR82P22G478U)</t>
  </si>
  <si>
    <t xml:space="preserve">REPAS LUNCH COUPON SRL (CF: 08122660585)
</t>
  </si>
  <si>
    <t>REPAS LUNCH COUPON SRL (CF: 08122660585)</t>
  </si>
  <si>
    <t>Buoni pasto elettronici personale centrale delocalizzato</t>
  </si>
  <si>
    <t>Fornitura di pieghevoli e manifesti</t>
  </si>
  <si>
    <t xml:space="preserve">LA TIPOGRAFICA BEVAGNA SNC (CF: 02567900549)
</t>
  </si>
  <si>
    <t>LA TIPOGRAFICA BEVAGNA SNC (CF: 02567900549)</t>
  </si>
  <si>
    <t>Lavori edili e di tinteggiatura</t>
  </si>
  <si>
    <t xml:space="preserve">BAVICCHI MARCO (CF: BVCMRC64B12E975O)
</t>
  </si>
  <si>
    <t>BAVICCHI MARCO (CF: BVCMRC64B12E975O)</t>
  </si>
  <si>
    <t xml:space="preserve">CASICCI &amp; ANGORI SRL (CF: 00086960515)
</t>
  </si>
  <si>
    <t>CASICCI &amp; ANGORI SRL (CF: 00086960515)</t>
  </si>
  <si>
    <t>Manutenzione finestre UT Gualdo Tadino</t>
  </si>
  <si>
    <t xml:space="preserve">M.B.M. DI MENGONI DOMENICO E C. SNC (CF: 02238800540)
</t>
  </si>
  <si>
    <t>M.B.M. DI MENGONI DOMENICO E C. SNC (CF: 02238800540)</t>
  </si>
  <si>
    <t>Servizio di manutenzione ordinaria degli impianti elettrici</t>
  </si>
  <si>
    <t xml:space="preserve">GORETTI TECHNOLOGICAL SYSTEMS SRL (CF: 03178850545)
</t>
  </si>
  <si>
    <t>GORETTI TECHNOLOGICAL SYSTEMS SRL (CF: 03178850545)</t>
  </si>
  <si>
    <t>Fornitura di energia elettrica a prezzo fisso</t>
  </si>
  <si>
    <t xml:space="preserve">AGSM ENERGIA SPA (CF: 02968430237)
</t>
  </si>
  <si>
    <t>AGSM ENERGIA SPA (CF: 02968430237)</t>
  </si>
  <si>
    <t>Fornitura di energia elettrica utenze temporanee DP Terni</t>
  </si>
  <si>
    <t>Fornitura e smaltimento di estintori</t>
  </si>
  <si>
    <t xml:space="preserve">CENTRO ANTINCENDIO VITERBESE SRL (CF: 01883620567)
</t>
  </si>
  <si>
    <t>CENTRO ANTINCENDIO VITERBESE SRL (CF: 01883620567)</t>
  </si>
  <si>
    <t>Fornitura di mascherine FFP2</t>
  </si>
  <si>
    <t xml:space="preserve">BPROTEQ SRL (CF: 08447260723)
</t>
  </si>
  <si>
    <t>BPROTEQ SRL (CF: 08447260723)</t>
  </si>
  <si>
    <t>Lavori di ripristino degli stipiti in marmo all'ingresso degli ascensori dell'Immobile FIP di Perugia</t>
  </si>
  <si>
    <t xml:space="preserve">EDIL AENNE (CF: 03370760542)
</t>
  </si>
  <si>
    <t>EDIL AENNE (CF: 03370760542)</t>
  </si>
  <si>
    <t>Servizio di manutenzione caldaie e gruppi frigo</t>
  </si>
  <si>
    <t>Fornitura di colonnine segna percorso e relativi accessori</t>
  </si>
  <si>
    <t xml:space="preserve">DUBINI S.R.L. (CF: 06262520155)
</t>
  </si>
  <si>
    <t>DUBINI S.R.L. (CF: 06262520155)</t>
  </si>
  <si>
    <t>Abbonamento annuale al Bollettino Tributario d'Informazioni</t>
  </si>
  <si>
    <t xml:space="preserve">BOLLETTINO TRIBUTARIO SNC DI G. SALVATORES E C. (CF: 00882700156)
</t>
  </si>
  <si>
    <t>BOLLETTINO TRIBUTARIO SNC DI G. SALVATORES E C. (CF: 00882700156)</t>
  </si>
  <si>
    <t>Fornitura di segnaletica</t>
  </si>
  <si>
    <t>Concessione del servizio di distribuzione automatica di bevande e prodotti alimentari vari</t>
  </si>
  <si>
    <t xml:space="preserve">LIOMATIC (CF: 02337620542)
</t>
  </si>
  <si>
    <t>LIOMATIC (CF: 02337620542)</t>
  </si>
  <si>
    <t>Verifica dell'impianto di messa a terra e dei dispositivi di protezione dalle scariche atmosferiche</t>
  </si>
  <si>
    <t xml:space="preserve">ECO TECH - ENGINEERING E SERVIZI AMBIENTALI SRL (CF: 02028900542)
OCSAI SRL (CF: 02976420360)
S.V.S. SRL (CF: 02720060546)
</t>
  </si>
  <si>
    <t>ECO TECH - ENGINEERING E SERVIZI AMBIENTALI SRL (CF: 02028900542)</t>
  </si>
  <si>
    <t>Servizio di manutenzione ordinaria degli impianti termoidraulici, di condizionamento e idrico-sanitari</t>
  </si>
  <si>
    <t xml:space="preserve">AIT SRL (CF: 00455630541)
EDILTERMICA DIVISIONE IMPIANTI SRL (CF: 02501580548)
GBM SOCIETÃ  COOPERATIVA (CF: 03384260547)
GSA GLOBAL SERVICE SRL (CF: 02318420540)
VEGA TECNO SERVICE (CF: 03416280547)
</t>
  </si>
  <si>
    <t>Lavori edili di minuto mantenimento</t>
  </si>
  <si>
    <t>Servizio di facchinaggio</t>
  </si>
  <si>
    <t xml:space="preserve">SCALA ENTERPRISE S.R.L. (CF: 05594340639)
</t>
  </si>
  <si>
    <t>SCALA ENTERPRISE S.R.L. (CF: 05594340639)</t>
  </si>
  <si>
    <t>Servizio di prelievo, trasporto e consegna di corrispendenza e plichi DP Perugia</t>
  </si>
  <si>
    <t>Fornitura di badge apriporta</t>
  </si>
  <si>
    <t xml:space="preserve">MICRONTEL S.P.A. (CF: 05095330014)
</t>
  </si>
  <si>
    <t>MICRONTEL S.P.A. (CF: 05095330014)</t>
  </si>
  <si>
    <t>Servizio di manutenzione di serramenti e serrature</t>
  </si>
  <si>
    <t xml:space="preserve">FUSI FABIO (CF: FSUFBA67T24C309Z)
</t>
  </si>
  <si>
    <t>FUSI FABIO (CF: FSUFBA67T24C309Z)</t>
  </si>
  <si>
    <t>Servizi di riscossione tributi con modalitÃ  elettroniche</t>
  </si>
  <si>
    <t>Fornitura di materiale di cancelleria e di materiale di consumo per stampanti</t>
  </si>
  <si>
    <t xml:space="preserve">COMITALIA SRL (CF: 01525700546)
</t>
  </si>
  <si>
    <t>COMITALIA SRL (CF: 01525700546)</t>
  </si>
  <si>
    <t>Servizio di campionamento e analisi chimica di manufatti ritenuti sospetti di contenere fibre di amianto</t>
  </si>
  <si>
    <t xml:space="preserve">PROGECO S.R.L. (CF: 02889290546)
</t>
  </si>
  <si>
    <t>PROGECO S.R.L. (CF: 02889290546)</t>
  </si>
  <si>
    <t>Fornitura di componenti per impianti di videosorveglianza</t>
  </si>
  <si>
    <t>Fornitura di armadi metallici per l'UT di Spoleto</t>
  </si>
  <si>
    <t xml:space="preserve">CIELLEPI ARREDO SERVICES (CF: 03024330544)
</t>
  </si>
  <si>
    <t>CIELLEPI ARREDO SERVICES (CF: 03024330544)</t>
  </si>
  <si>
    <t>Fornitura di prodotti tipografici</t>
  </si>
  <si>
    <t xml:space="preserve">CENTROMODULI DI BOCCIOLINI &amp; C. SNC (CF: 00582810545)
</t>
  </si>
  <si>
    <t>CENTROMODULI DI BOCCIOLINI &amp; C. SNC (CF: 00582810545)</t>
  </si>
  <si>
    <t>Fornitura toner per stmpanti Lexmark MS610DN e MS621DN</t>
  </si>
  <si>
    <t xml:space="preserve">INFORDATA (CF: 00929440592)
</t>
  </si>
  <si>
    <t>INFORDATA (CF: 00929440592)</t>
  </si>
  <si>
    <t>Smontaggio e smaltimento pompe aventi guarnizioni contenenti dibre di amianto</t>
  </si>
  <si>
    <t>Fornitura e posa in opera di centrale di allarme presso l'UT di Gualdo Tadino</t>
  </si>
  <si>
    <t xml:space="preserve">UMBRA CONTROL SRL (CF: 03173250543)
</t>
  </si>
  <si>
    <t>UMBRA CONTROL SRL (CF: 03173250543)</t>
  </si>
  <si>
    <t>Fornitura di carta naturale e riciclata</t>
  </si>
  <si>
    <t xml:space="preserve">MAESTRIPIERI SRL (CF: 03804230104)
</t>
  </si>
  <si>
    <t>MAESTRIPIERI SRL (CF: 03804230104)</t>
  </si>
  <si>
    <t>Fornitura di toner per stampanti Kyocera Ecosys P3050DN</t>
  </si>
  <si>
    <t>Fornitura e posa in opera di combinatore telefonico per centrale di allarme della DP Terni</t>
  </si>
  <si>
    <t xml:space="preserve">VIVILUX SNC (CF: 00250330552)
</t>
  </si>
  <si>
    <t>VIVILUX SNC (CF: 00250330552)</t>
  </si>
  <si>
    <t>Manutenzione impianto antintrusione UT Orvieto</t>
  </si>
  <si>
    <t>Fornitura di defibrillatori esterni semiautomatici</t>
  </si>
  <si>
    <t xml:space="preserve">KIMAL SRL (CF: 00180340549)
</t>
  </si>
  <si>
    <t>KIMAL SRL (CF: 00180340549)</t>
  </si>
  <si>
    <t>Fornitura e posa in opera di circolatori gemellari per impianto di termocondizionamento Immobile FIP Perugia</t>
  </si>
  <si>
    <t xml:space="preserve">GSA GLOBAL SERVICE SRL (CF: 02318420540)
</t>
  </si>
  <si>
    <t>Fornitura di carrelli e di lampade da tavolo</t>
  </si>
  <si>
    <t xml:space="preserve">INGROSCART SRL (CF: 01469840662)
</t>
  </si>
  <si>
    <t>INGROSCART SRL (CF: 01469840662)</t>
  </si>
  <si>
    <t>Realizzazione segnaletica esterna UT Foligno</t>
  </si>
  <si>
    <t xml:space="preserve">GAMMA PRODUCTIONS SRL (CF: 03251490540)
</t>
  </si>
  <si>
    <t>GAMMA PRODUCTIONS SRL (CF: 03251490540)</t>
  </si>
  <si>
    <t xml:space="preserve">MAD SRL (CF: 01756720684)
</t>
  </si>
  <si>
    <t>MAD SRL (CF: 01756720684)</t>
  </si>
  <si>
    <t>Fornitura di toner per stampanti</t>
  </si>
  <si>
    <t xml:space="preserve">ECO LASER INFORMATICA SRL (CF: 04427081007)
</t>
  </si>
  <si>
    <t>ECO LASER INFORMATICA SRL (CF: 04427081007)</t>
  </si>
  <si>
    <t>Manutenzione e ripristino barriere di accesso al garage DP Terni</t>
  </si>
  <si>
    <t xml:space="preserve">EUROLUX 2001 SAS (CF: 01251060552)
GORETTI TECHNOLOGICAL SYSTEMS SRL (CF: 03178850545)
</t>
  </si>
  <si>
    <t>EUROLUX 2001 SAS (CF: 01251060552)</t>
  </si>
  <si>
    <t>Corsi per utilizzo defibrillatori</t>
  </si>
  <si>
    <t xml:space="preserve">ASSOCIAZIONE DELLA CROCE ROSSA ITALIANA (CF: 13669721006)
</t>
  </si>
  <si>
    <t>ASSOCIAZIONE DELLA CROCE ROSSA ITALIANA (CF: 13669721006)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</si>
</sst>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"Z3315DA4F9"</f>
        <v>Z3315DA4F9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42248</v>
      </c>
      <c r="J3" s="2">
        <v>42613</v>
      </c>
      <c r="K3">
        <v>759</v>
      </c>
    </row>
    <row r="4" spans="1:11" x14ac:dyDescent="0.25">
      <c r="A4" t="str">
        <f>"6533442EE2"</f>
        <v>6533442EE2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0</v>
      </c>
      <c r="I4" s="2">
        <v>42430</v>
      </c>
      <c r="J4" s="2">
        <v>42794</v>
      </c>
      <c r="K4">
        <v>284083.58</v>
      </c>
    </row>
    <row r="5" spans="1:11" x14ac:dyDescent="0.25">
      <c r="A5" t="str">
        <f>"674547808B"</f>
        <v>674547808B</v>
      </c>
      <c r="B5" t="str">
        <f t="shared" si="0"/>
        <v>06363391001</v>
      </c>
      <c r="C5" t="s">
        <v>16</v>
      </c>
      <c r="D5" t="s">
        <v>25</v>
      </c>
      <c r="E5" t="s">
        <v>22</v>
      </c>
      <c r="F5" s="1" t="s">
        <v>26</v>
      </c>
      <c r="G5" t="s">
        <v>27</v>
      </c>
      <c r="H5">
        <v>1535883.38</v>
      </c>
      <c r="I5" s="2">
        <v>42492</v>
      </c>
      <c r="J5" s="2">
        <v>43852</v>
      </c>
      <c r="K5">
        <v>1404779.3</v>
      </c>
    </row>
    <row r="6" spans="1:11" x14ac:dyDescent="0.25">
      <c r="A6" t="str">
        <f>"6689179522"</f>
        <v>6689179522</v>
      </c>
      <c r="B6" t="str">
        <f t="shared" si="0"/>
        <v>06363391001</v>
      </c>
      <c r="C6" t="s">
        <v>16</v>
      </c>
      <c r="D6" t="s">
        <v>28</v>
      </c>
      <c r="E6" t="s">
        <v>22</v>
      </c>
      <c r="F6" s="1" t="s">
        <v>29</v>
      </c>
      <c r="G6" t="s">
        <v>30</v>
      </c>
      <c r="H6">
        <v>255033.42</v>
      </c>
      <c r="I6" s="2">
        <v>42503</v>
      </c>
      <c r="J6" s="2">
        <v>43881</v>
      </c>
      <c r="K6">
        <v>120545.19</v>
      </c>
    </row>
    <row r="7" spans="1:11" x14ac:dyDescent="0.25">
      <c r="A7" t="str">
        <f>"693754968A"</f>
        <v>693754968A</v>
      </c>
      <c r="B7" t="str">
        <f t="shared" si="0"/>
        <v>06363391001</v>
      </c>
      <c r="C7" t="s">
        <v>16</v>
      </c>
      <c r="D7" t="s">
        <v>31</v>
      </c>
      <c r="E7" t="s">
        <v>22</v>
      </c>
      <c r="F7" s="1" t="s">
        <v>32</v>
      </c>
      <c r="G7" t="s">
        <v>33</v>
      </c>
      <c r="H7">
        <v>0</v>
      </c>
      <c r="I7" s="2">
        <v>42826</v>
      </c>
      <c r="J7" s="2">
        <v>43190</v>
      </c>
      <c r="K7">
        <v>206380.52</v>
      </c>
    </row>
    <row r="8" spans="1:11" x14ac:dyDescent="0.25">
      <c r="A8" t="str">
        <f>"Z6C1E9F229"</f>
        <v>Z6C1E9F229</v>
      </c>
      <c r="B8" t="str">
        <f t="shared" si="0"/>
        <v>06363391001</v>
      </c>
      <c r="C8" t="s">
        <v>16</v>
      </c>
      <c r="D8" t="s">
        <v>34</v>
      </c>
      <c r="E8" t="s">
        <v>35</v>
      </c>
      <c r="F8" s="1" t="s">
        <v>36</v>
      </c>
      <c r="G8" t="s">
        <v>37</v>
      </c>
      <c r="H8">
        <v>28573.05</v>
      </c>
      <c r="I8" s="2">
        <v>43013</v>
      </c>
      <c r="J8" s="2">
        <v>43377</v>
      </c>
      <c r="K8">
        <v>24326.35</v>
      </c>
    </row>
    <row r="9" spans="1:11" x14ac:dyDescent="0.25">
      <c r="A9" t="str">
        <f>"7082296F88"</f>
        <v>7082296F88</v>
      </c>
      <c r="B9" t="str">
        <f t="shared" si="0"/>
        <v>06363391001</v>
      </c>
      <c r="C9" t="s">
        <v>16</v>
      </c>
      <c r="D9" t="s">
        <v>38</v>
      </c>
      <c r="E9" t="s">
        <v>35</v>
      </c>
      <c r="F9" s="1" t="s">
        <v>39</v>
      </c>
      <c r="G9" t="s">
        <v>40</v>
      </c>
      <c r="H9">
        <v>59065.57</v>
      </c>
      <c r="I9" s="2">
        <v>43013</v>
      </c>
      <c r="J9" s="2">
        <v>43377</v>
      </c>
      <c r="K9">
        <v>47875.32</v>
      </c>
    </row>
    <row r="10" spans="1:11" x14ac:dyDescent="0.25">
      <c r="A10" t="str">
        <f>"7084225757"</f>
        <v>7084225757</v>
      </c>
      <c r="B10" t="str">
        <f t="shared" si="0"/>
        <v>06363391001</v>
      </c>
      <c r="C10" t="s">
        <v>16</v>
      </c>
      <c r="D10" t="s">
        <v>41</v>
      </c>
      <c r="E10" t="s">
        <v>35</v>
      </c>
      <c r="F10" s="1" t="s">
        <v>42</v>
      </c>
      <c r="G10" t="s">
        <v>37</v>
      </c>
      <c r="H10">
        <v>77518.69</v>
      </c>
      <c r="I10" s="2">
        <v>43013</v>
      </c>
      <c r="J10" s="2">
        <v>43377</v>
      </c>
      <c r="K10">
        <v>63239.03</v>
      </c>
    </row>
    <row r="11" spans="1:11" x14ac:dyDescent="0.25">
      <c r="A11" t="str">
        <f>"7255441352"</f>
        <v>7255441352</v>
      </c>
      <c r="B11" t="str">
        <f t="shared" si="0"/>
        <v>06363391001</v>
      </c>
      <c r="C11" t="s">
        <v>16</v>
      </c>
      <c r="D11" t="s">
        <v>43</v>
      </c>
      <c r="E11" t="s">
        <v>35</v>
      </c>
      <c r="F11" s="1" t="s">
        <v>44</v>
      </c>
      <c r="G11" t="s">
        <v>45</v>
      </c>
      <c r="H11">
        <v>112364.4</v>
      </c>
      <c r="I11" s="2">
        <v>43116</v>
      </c>
      <c r="J11" s="2">
        <v>43841</v>
      </c>
      <c r="K11">
        <v>110887.32</v>
      </c>
    </row>
    <row r="12" spans="1:11" x14ac:dyDescent="0.25">
      <c r="A12" t="str">
        <f>"7348076025"</f>
        <v>7348076025</v>
      </c>
      <c r="B12" t="str">
        <f t="shared" si="0"/>
        <v>06363391001</v>
      </c>
      <c r="C12" t="s">
        <v>16</v>
      </c>
      <c r="D12" t="s">
        <v>46</v>
      </c>
      <c r="E12" t="s">
        <v>22</v>
      </c>
      <c r="F12" s="1" t="s">
        <v>47</v>
      </c>
      <c r="G12" t="s">
        <v>48</v>
      </c>
      <c r="H12">
        <v>911241.72</v>
      </c>
      <c r="I12" s="2">
        <v>43111</v>
      </c>
      <c r="J12" s="2">
        <v>44206</v>
      </c>
      <c r="K12">
        <v>863914.11</v>
      </c>
    </row>
    <row r="13" spans="1:11" x14ac:dyDescent="0.25">
      <c r="A13" t="str">
        <f>"7381515ADE"</f>
        <v>7381515ADE</v>
      </c>
      <c r="B13" t="str">
        <f t="shared" si="0"/>
        <v>06363391001</v>
      </c>
      <c r="C13" t="s">
        <v>16</v>
      </c>
      <c r="D13" t="s">
        <v>49</v>
      </c>
      <c r="E13" t="s">
        <v>22</v>
      </c>
      <c r="F13" s="1" t="s">
        <v>32</v>
      </c>
      <c r="G13" t="s">
        <v>33</v>
      </c>
      <c r="H13">
        <v>0</v>
      </c>
      <c r="I13" s="2">
        <v>43221</v>
      </c>
      <c r="J13" s="2">
        <v>43585</v>
      </c>
      <c r="K13">
        <v>227484.46</v>
      </c>
    </row>
    <row r="14" spans="1:11" x14ac:dyDescent="0.25">
      <c r="A14" t="str">
        <f>"7590713686"</f>
        <v>7590713686</v>
      </c>
      <c r="B14" t="str">
        <f t="shared" si="0"/>
        <v>06363391001</v>
      </c>
      <c r="C14" t="s">
        <v>16</v>
      </c>
      <c r="D14" t="s">
        <v>50</v>
      </c>
      <c r="E14" t="s">
        <v>22</v>
      </c>
      <c r="F14" s="1" t="s">
        <v>51</v>
      </c>
      <c r="G14" t="s">
        <v>52</v>
      </c>
      <c r="H14">
        <v>7212</v>
      </c>
      <c r="I14" s="2">
        <v>43398</v>
      </c>
      <c r="J14" s="2">
        <v>44858</v>
      </c>
      <c r="K14">
        <v>5328.02</v>
      </c>
    </row>
    <row r="15" spans="1:11" x14ac:dyDescent="0.25">
      <c r="A15" t="str">
        <f>"738950084D"</f>
        <v>738950084D</v>
      </c>
      <c r="B15" t="str">
        <f t="shared" si="0"/>
        <v>06363391001</v>
      </c>
      <c r="C15" t="s">
        <v>16</v>
      </c>
      <c r="D15" t="s">
        <v>53</v>
      </c>
      <c r="E15" t="s">
        <v>22</v>
      </c>
      <c r="F15" s="1" t="s">
        <v>47</v>
      </c>
      <c r="G15" t="s">
        <v>48</v>
      </c>
      <c r="H15">
        <v>3962</v>
      </c>
      <c r="I15" s="2">
        <v>43153</v>
      </c>
      <c r="J15" s="2">
        <v>44248</v>
      </c>
      <c r="K15">
        <v>1879.12</v>
      </c>
    </row>
    <row r="16" spans="1:11" x14ac:dyDescent="0.25">
      <c r="A16" t="str">
        <f>"Z47259C7AE"</f>
        <v>Z47259C7AE</v>
      </c>
      <c r="B16" t="str">
        <f t="shared" si="0"/>
        <v>06363391001</v>
      </c>
      <c r="C16" t="s">
        <v>16</v>
      </c>
      <c r="D16" t="s">
        <v>54</v>
      </c>
      <c r="E16" t="s">
        <v>35</v>
      </c>
      <c r="F16" s="1" t="s">
        <v>55</v>
      </c>
      <c r="G16" t="s">
        <v>56</v>
      </c>
      <c r="H16">
        <v>23337.41</v>
      </c>
      <c r="I16" s="2">
        <v>43531</v>
      </c>
      <c r="J16" s="2">
        <v>43896</v>
      </c>
      <c r="K16">
        <v>21878.89</v>
      </c>
    </row>
    <row r="17" spans="1:11" x14ac:dyDescent="0.25">
      <c r="A17" t="str">
        <f>"Z5125BD206"</f>
        <v>Z5125BD206</v>
      </c>
      <c r="B17" t="str">
        <f t="shared" si="0"/>
        <v>06363391001</v>
      </c>
      <c r="C17" t="s">
        <v>16</v>
      </c>
      <c r="D17" t="s">
        <v>57</v>
      </c>
      <c r="E17" t="s">
        <v>35</v>
      </c>
      <c r="F17" s="1" t="s">
        <v>58</v>
      </c>
      <c r="G17" t="s">
        <v>59</v>
      </c>
      <c r="H17">
        <v>31464.37</v>
      </c>
      <c r="I17" s="2">
        <v>43556</v>
      </c>
      <c r="J17" s="2">
        <v>43921</v>
      </c>
      <c r="K17">
        <v>30375.7</v>
      </c>
    </row>
    <row r="18" spans="1:11" x14ac:dyDescent="0.25">
      <c r="A18" t="str">
        <f>"770793445B"</f>
        <v>770793445B</v>
      </c>
      <c r="B18" t="str">
        <f t="shared" si="0"/>
        <v>06363391001</v>
      </c>
      <c r="C18" t="s">
        <v>16</v>
      </c>
      <c r="D18" t="s">
        <v>60</v>
      </c>
      <c r="E18" t="s">
        <v>35</v>
      </c>
      <c r="F18" s="1" t="s">
        <v>61</v>
      </c>
      <c r="G18" t="s">
        <v>62</v>
      </c>
      <c r="H18">
        <v>115291.46</v>
      </c>
      <c r="I18" s="2">
        <v>43556</v>
      </c>
      <c r="J18" s="2">
        <v>44313</v>
      </c>
      <c r="K18">
        <v>91069.41</v>
      </c>
    </row>
    <row r="19" spans="1:11" x14ac:dyDescent="0.25">
      <c r="A19" t="str">
        <f>"7721979AA6"</f>
        <v>7721979AA6</v>
      </c>
      <c r="B19" t="str">
        <f t="shared" si="0"/>
        <v>06363391001</v>
      </c>
      <c r="C19" t="s">
        <v>16</v>
      </c>
      <c r="D19" t="s">
        <v>63</v>
      </c>
      <c r="E19" t="s">
        <v>35</v>
      </c>
      <c r="F19" s="1" t="s">
        <v>64</v>
      </c>
      <c r="G19" t="s">
        <v>37</v>
      </c>
      <c r="H19">
        <v>56357.4</v>
      </c>
      <c r="I19" s="2">
        <v>43556</v>
      </c>
      <c r="J19" s="2">
        <v>43921</v>
      </c>
      <c r="K19">
        <v>45391.31</v>
      </c>
    </row>
    <row r="20" spans="1:11" x14ac:dyDescent="0.25">
      <c r="A20" t="str">
        <f>"Z3129BFCFF"</f>
        <v>Z3129BFCFF</v>
      </c>
      <c r="B20" t="str">
        <f t="shared" si="0"/>
        <v>06363391001</v>
      </c>
      <c r="C20" t="s">
        <v>16</v>
      </c>
      <c r="D20" t="s">
        <v>65</v>
      </c>
      <c r="E20" t="s">
        <v>22</v>
      </c>
      <c r="F20" s="1" t="s">
        <v>66</v>
      </c>
      <c r="G20" t="s">
        <v>67</v>
      </c>
      <c r="H20">
        <v>0</v>
      </c>
      <c r="I20" s="2">
        <v>43721</v>
      </c>
      <c r="J20" s="2">
        <v>44585</v>
      </c>
      <c r="K20">
        <v>239.23</v>
      </c>
    </row>
    <row r="21" spans="1:11" x14ac:dyDescent="0.25">
      <c r="A21" t="str">
        <f>"Z3629B2E7C"</f>
        <v>Z3629B2E7C</v>
      </c>
      <c r="B21" t="str">
        <f t="shared" si="0"/>
        <v>06363391001</v>
      </c>
      <c r="C21" t="s">
        <v>16</v>
      </c>
      <c r="D21" t="s">
        <v>68</v>
      </c>
      <c r="E21" t="s">
        <v>22</v>
      </c>
      <c r="F21" s="1" t="s">
        <v>51</v>
      </c>
      <c r="G21" t="s">
        <v>52</v>
      </c>
      <c r="H21">
        <v>9054.24</v>
      </c>
      <c r="I21" s="2">
        <v>43769</v>
      </c>
      <c r="J21" s="2">
        <v>45233</v>
      </c>
      <c r="K21">
        <v>4527.1400000000003</v>
      </c>
    </row>
    <row r="22" spans="1:11" x14ac:dyDescent="0.25">
      <c r="A22" t="str">
        <f>"Z542BDAECA"</f>
        <v>Z542BDAECA</v>
      </c>
      <c r="B22" t="str">
        <f t="shared" si="0"/>
        <v>06363391001</v>
      </c>
      <c r="C22" t="s">
        <v>16</v>
      </c>
      <c r="D22" t="s">
        <v>69</v>
      </c>
      <c r="E22" t="s">
        <v>35</v>
      </c>
      <c r="F22" s="1" t="s">
        <v>70</v>
      </c>
      <c r="G22" t="s">
        <v>71</v>
      </c>
      <c r="H22">
        <v>3792</v>
      </c>
      <c r="I22" s="2">
        <v>43920</v>
      </c>
      <c r="J22" s="2">
        <v>44649</v>
      </c>
      <c r="K22">
        <v>3329</v>
      </c>
    </row>
    <row r="23" spans="1:11" x14ac:dyDescent="0.25">
      <c r="A23" t="str">
        <f>"Z722C401C9"</f>
        <v>Z722C401C9</v>
      </c>
      <c r="B23" t="str">
        <f t="shared" si="0"/>
        <v>06363391001</v>
      </c>
      <c r="C23" t="s">
        <v>16</v>
      </c>
      <c r="D23" t="s">
        <v>72</v>
      </c>
      <c r="E23" t="s">
        <v>18</v>
      </c>
      <c r="F23" s="1" t="s">
        <v>73</v>
      </c>
      <c r="G23" t="s">
        <v>74</v>
      </c>
      <c r="H23">
        <v>7430</v>
      </c>
      <c r="I23" s="2">
        <v>43920</v>
      </c>
      <c r="J23" s="2">
        <v>44649</v>
      </c>
      <c r="K23">
        <v>5392.47</v>
      </c>
    </row>
    <row r="24" spans="1:11" x14ac:dyDescent="0.25">
      <c r="A24" t="str">
        <f>"8299008E0A"</f>
        <v>8299008E0A</v>
      </c>
      <c r="B24" t="str">
        <f t="shared" si="0"/>
        <v>06363391001</v>
      </c>
      <c r="C24" t="s">
        <v>16</v>
      </c>
      <c r="D24" t="s">
        <v>75</v>
      </c>
      <c r="E24" t="s">
        <v>22</v>
      </c>
      <c r="F24" s="1" t="s">
        <v>76</v>
      </c>
      <c r="G24" t="s">
        <v>77</v>
      </c>
      <c r="H24">
        <v>0</v>
      </c>
      <c r="I24" s="2">
        <v>44013</v>
      </c>
      <c r="J24" s="2">
        <v>44377</v>
      </c>
      <c r="K24">
        <v>88380.34</v>
      </c>
    </row>
    <row r="25" spans="1:11" x14ac:dyDescent="0.25">
      <c r="A25" t="str">
        <f>"8218929AC3"</f>
        <v>8218929AC3</v>
      </c>
      <c r="B25" t="str">
        <f t="shared" si="0"/>
        <v>06363391001</v>
      </c>
      <c r="C25" t="s">
        <v>16</v>
      </c>
      <c r="D25" t="s">
        <v>21</v>
      </c>
      <c r="E25" t="s">
        <v>22</v>
      </c>
      <c r="F25" s="1" t="s">
        <v>78</v>
      </c>
      <c r="G25" t="s">
        <v>79</v>
      </c>
      <c r="H25">
        <v>0</v>
      </c>
      <c r="I25" s="2">
        <v>43952</v>
      </c>
      <c r="J25" s="2">
        <v>44316</v>
      </c>
      <c r="K25">
        <v>167868.07</v>
      </c>
    </row>
    <row r="26" spans="1:11" x14ac:dyDescent="0.25">
      <c r="A26" t="str">
        <f>"8322954EE7"</f>
        <v>8322954EE7</v>
      </c>
      <c r="B26" t="str">
        <f t="shared" si="0"/>
        <v>06363391001</v>
      </c>
      <c r="C26" t="s">
        <v>16</v>
      </c>
      <c r="D26" t="s">
        <v>80</v>
      </c>
      <c r="E26" t="s">
        <v>22</v>
      </c>
      <c r="F26" s="1" t="s">
        <v>81</v>
      </c>
      <c r="G26" t="s">
        <v>82</v>
      </c>
      <c r="H26">
        <v>72150.36</v>
      </c>
      <c r="I26" s="2">
        <v>43984</v>
      </c>
      <c r="J26" s="2">
        <v>45078</v>
      </c>
      <c r="K26">
        <v>28804.6</v>
      </c>
    </row>
    <row r="27" spans="1:11" x14ac:dyDescent="0.25">
      <c r="A27" t="str">
        <f>"Z9E2B15DF0"</f>
        <v>Z9E2B15DF0</v>
      </c>
      <c r="B27" t="str">
        <f t="shared" si="0"/>
        <v>06363391001</v>
      </c>
      <c r="C27" t="s">
        <v>16</v>
      </c>
      <c r="D27" t="s">
        <v>68</v>
      </c>
      <c r="E27" t="s">
        <v>22</v>
      </c>
      <c r="F27" s="1" t="s">
        <v>51</v>
      </c>
      <c r="G27" t="s">
        <v>52</v>
      </c>
      <c r="H27">
        <v>11309.12</v>
      </c>
      <c r="I27" s="2">
        <v>43980</v>
      </c>
      <c r="J27" s="2">
        <v>45440</v>
      </c>
      <c r="K27">
        <v>4240.8599999999997</v>
      </c>
    </row>
    <row r="28" spans="1:11" x14ac:dyDescent="0.25">
      <c r="A28" t="str">
        <f>"Z122C8F912"</f>
        <v>Z122C8F912</v>
      </c>
      <c r="B28" t="str">
        <f t="shared" si="0"/>
        <v>06363391001</v>
      </c>
      <c r="C28" t="s">
        <v>16</v>
      </c>
      <c r="D28" t="s">
        <v>68</v>
      </c>
      <c r="E28" t="s">
        <v>22</v>
      </c>
      <c r="F28" s="1" t="s">
        <v>83</v>
      </c>
      <c r="G28" t="s">
        <v>84</v>
      </c>
      <c r="H28">
        <v>14272</v>
      </c>
      <c r="I28" s="2">
        <v>44013</v>
      </c>
      <c r="J28" s="2">
        <v>45473</v>
      </c>
      <c r="K28">
        <v>3914.9</v>
      </c>
    </row>
    <row r="29" spans="1:11" x14ac:dyDescent="0.25">
      <c r="A29" t="str">
        <f>"ZCC2D9BBBB"</f>
        <v>ZCC2D9BBBB</v>
      </c>
      <c r="B29" t="str">
        <f t="shared" si="0"/>
        <v>06363391001</v>
      </c>
      <c r="C29" t="s">
        <v>16</v>
      </c>
      <c r="D29" t="s">
        <v>85</v>
      </c>
      <c r="E29" t="s">
        <v>18</v>
      </c>
      <c r="F29" s="1" t="s">
        <v>86</v>
      </c>
      <c r="G29" t="s">
        <v>87</v>
      </c>
      <c r="H29">
        <v>0</v>
      </c>
      <c r="I29" s="2">
        <v>44001</v>
      </c>
      <c r="J29" s="2">
        <v>44388</v>
      </c>
      <c r="K29">
        <v>2430</v>
      </c>
    </row>
    <row r="30" spans="1:11" x14ac:dyDescent="0.25">
      <c r="A30" t="str">
        <f>"ZC82CAB541"</f>
        <v>ZC82CAB541</v>
      </c>
      <c r="B30" t="str">
        <f t="shared" si="0"/>
        <v>06363391001</v>
      </c>
      <c r="C30" t="s">
        <v>16</v>
      </c>
      <c r="D30" t="s">
        <v>88</v>
      </c>
      <c r="E30" t="s">
        <v>35</v>
      </c>
      <c r="F30" s="1" t="s">
        <v>89</v>
      </c>
      <c r="G30" t="s">
        <v>90</v>
      </c>
      <c r="H30">
        <v>15550</v>
      </c>
      <c r="I30" s="2">
        <v>44026</v>
      </c>
      <c r="J30" s="2">
        <v>44755</v>
      </c>
      <c r="K30">
        <v>11662.5</v>
      </c>
    </row>
    <row r="31" spans="1:11" x14ac:dyDescent="0.25">
      <c r="A31" t="str">
        <f>"ZD12E628BD"</f>
        <v>ZD12E628BD</v>
      </c>
      <c r="B31" t="str">
        <f t="shared" si="0"/>
        <v>06363391001</v>
      </c>
      <c r="C31" t="s">
        <v>16</v>
      </c>
      <c r="D31" t="s">
        <v>68</v>
      </c>
      <c r="E31" t="s">
        <v>22</v>
      </c>
      <c r="F31" s="1" t="s">
        <v>83</v>
      </c>
      <c r="G31" t="s">
        <v>84</v>
      </c>
      <c r="H31">
        <v>28544</v>
      </c>
      <c r="I31" s="2">
        <v>44154</v>
      </c>
      <c r="J31" s="2">
        <v>45614</v>
      </c>
      <c r="K31">
        <v>5926.84</v>
      </c>
    </row>
    <row r="32" spans="1:11" x14ac:dyDescent="0.25">
      <c r="A32" t="str">
        <f>"Z4A2EC37BB"</f>
        <v>Z4A2EC37BB</v>
      </c>
      <c r="B32" t="str">
        <f t="shared" si="0"/>
        <v>06363391001</v>
      </c>
      <c r="C32" t="s">
        <v>16</v>
      </c>
      <c r="D32" t="s">
        <v>91</v>
      </c>
      <c r="E32" t="s">
        <v>18</v>
      </c>
      <c r="F32" s="1" t="s">
        <v>92</v>
      </c>
      <c r="G32" t="s">
        <v>62</v>
      </c>
      <c r="H32">
        <v>6350</v>
      </c>
      <c r="I32" s="2">
        <v>44130</v>
      </c>
      <c r="J32" s="2">
        <v>44196</v>
      </c>
      <c r="K32">
        <v>6350</v>
      </c>
    </row>
    <row r="33" spans="1:11" x14ac:dyDescent="0.25">
      <c r="A33" t="str">
        <f>"Z672E8C73E"</f>
        <v>Z672E8C73E</v>
      </c>
      <c r="B33" t="str">
        <f t="shared" si="0"/>
        <v>06363391001</v>
      </c>
      <c r="C33" t="s">
        <v>16</v>
      </c>
      <c r="D33" t="s">
        <v>93</v>
      </c>
      <c r="E33" t="s">
        <v>18</v>
      </c>
      <c r="F33" s="1" t="s">
        <v>94</v>
      </c>
      <c r="G33" t="s">
        <v>95</v>
      </c>
      <c r="H33">
        <v>24420.92</v>
      </c>
      <c r="I33" s="2">
        <v>44144</v>
      </c>
      <c r="J33" s="2">
        <v>44600</v>
      </c>
      <c r="K33">
        <v>11216.99</v>
      </c>
    </row>
    <row r="34" spans="1:11" x14ac:dyDescent="0.25">
      <c r="A34" t="str">
        <f>"8416480B01"</f>
        <v>8416480B01</v>
      </c>
      <c r="B34" t="str">
        <f t="shared" si="0"/>
        <v>06363391001</v>
      </c>
      <c r="C34" t="s">
        <v>16</v>
      </c>
      <c r="D34" t="s">
        <v>96</v>
      </c>
      <c r="E34" t="s">
        <v>22</v>
      </c>
      <c r="F34" s="1" t="s">
        <v>97</v>
      </c>
      <c r="G34" t="s">
        <v>98</v>
      </c>
      <c r="H34">
        <v>240959.01</v>
      </c>
      <c r="I34" s="2">
        <v>44075</v>
      </c>
      <c r="J34" s="2">
        <v>45169</v>
      </c>
      <c r="K34">
        <v>120084</v>
      </c>
    </row>
    <row r="35" spans="1:11" x14ac:dyDescent="0.25">
      <c r="A35" t="str">
        <f>"ZEE2F73F90"</f>
        <v>ZEE2F73F90</v>
      </c>
      <c r="B35" t="str">
        <f t="shared" ref="B35:B66" si="1">"06363391001"</f>
        <v>06363391001</v>
      </c>
      <c r="C35" t="s">
        <v>16</v>
      </c>
      <c r="D35" t="s">
        <v>99</v>
      </c>
      <c r="E35" t="s">
        <v>18</v>
      </c>
      <c r="F35" s="1" t="s">
        <v>100</v>
      </c>
      <c r="G35" t="s">
        <v>101</v>
      </c>
      <c r="H35">
        <v>1814</v>
      </c>
      <c r="I35" s="2">
        <v>44165</v>
      </c>
      <c r="J35" s="2">
        <v>44194</v>
      </c>
      <c r="K35">
        <v>1814</v>
      </c>
    </row>
    <row r="36" spans="1:11" x14ac:dyDescent="0.25">
      <c r="A36" t="str">
        <f>"Z872F20FB3"</f>
        <v>Z872F20FB3</v>
      </c>
      <c r="B36" t="str">
        <f t="shared" si="1"/>
        <v>06363391001</v>
      </c>
      <c r="C36" t="s">
        <v>16</v>
      </c>
      <c r="D36" t="s">
        <v>102</v>
      </c>
      <c r="E36" t="s">
        <v>18</v>
      </c>
      <c r="F36" s="1" t="s">
        <v>103</v>
      </c>
      <c r="G36" t="s">
        <v>104</v>
      </c>
      <c r="H36">
        <v>8427</v>
      </c>
      <c r="I36" s="2">
        <v>44167</v>
      </c>
      <c r="J36" s="2">
        <v>44197</v>
      </c>
      <c r="K36">
        <v>8427</v>
      </c>
    </row>
    <row r="37" spans="1:11" x14ac:dyDescent="0.25">
      <c r="A37" t="str">
        <f>"8543088B3B"</f>
        <v>8543088B3B</v>
      </c>
      <c r="B37" t="str">
        <f t="shared" si="1"/>
        <v>06363391001</v>
      </c>
      <c r="C37" t="s">
        <v>16</v>
      </c>
      <c r="D37" t="s">
        <v>46</v>
      </c>
      <c r="E37" t="s">
        <v>22</v>
      </c>
      <c r="F37" s="1" t="s">
        <v>105</v>
      </c>
      <c r="G37" t="s">
        <v>106</v>
      </c>
      <c r="H37">
        <v>432588</v>
      </c>
      <c r="I37" s="2">
        <v>44168</v>
      </c>
      <c r="J37" s="2">
        <v>44897</v>
      </c>
      <c r="K37">
        <v>134643.70000000001</v>
      </c>
    </row>
    <row r="38" spans="1:11" x14ac:dyDescent="0.25">
      <c r="A38" t="str">
        <f>"Z7E2FB52FD"</f>
        <v>Z7E2FB52FD</v>
      </c>
      <c r="B38" t="str">
        <f t="shared" si="1"/>
        <v>06363391001</v>
      </c>
      <c r="C38" t="s">
        <v>16</v>
      </c>
      <c r="D38" t="s">
        <v>107</v>
      </c>
      <c r="E38" t="s">
        <v>22</v>
      </c>
      <c r="F38" s="1" t="s">
        <v>105</v>
      </c>
      <c r="G38" t="s">
        <v>106</v>
      </c>
      <c r="H38">
        <v>1974</v>
      </c>
      <c r="I38" s="2">
        <v>44175</v>
      </c>
      <c r="J38" s="2">
        <v>44904</v>
      </c>
      <c r="K38">
        <v>16.920000000000002</v>
      </c>
    </row>
    <row r="39" spans="1:11" x14ac:dyDescent="0.25">
      <c r="A39" t="str">
        <f>"Z943049CAC"</f>
        <v>Z943049CAC</v>
      </c>
      <c r="B39" t="str">
        <f t="shared" si="1"/>
        <v>06363391001</v>
      </c>
      <c r="C39" t="s">
        <v>16</v>
      </c>
      <c r="D39" t="s">
        <v>108</v>
      </c>
      <c r="E39" t="s">
        <v>18</v>
      </c>
      <c r="F39" s="1" t="s">
        <v>109</v>
      </c>
      <c r="G39" t="s">
        <v>110</v>
      </c>
      <c r="H39">
        <v>330</v>
      </c>
      <c r="I39" s="2">
        <v>44218</v>
      </c>
      <c r="J39" s="2">
        <v>44238</v>
      </c>
      <c r="K39">
        <v>329.6</v>
      </c>
    </row>
    <row r="40" spans="1:11" x14ac:dyDescent="0.25">
      <c r="A40" t="str">
        <f>"ZD43047413"</f>
        <v>ZD43047413</v>
      </c>
      <c r="B40" t="str">
        <f t="shared" si="1"/>
        <v>06363391001</v>
      </c>
      <c r="C40" t="s">
        <v>16</v>
      </c>
      <c r="D40" t="s">
        <v>111</v>
      </c>
      <c r="E40" t="s">
        <v>18</v>
      </c>
      <c r="F40" s="1" t="s">
        <v>112</v>
      </c>
      <c r="G40" t="s">
        <v>113</v>
      </c>
      <c r="H40">
        <v>4850</v>
      </c>
      <c r="I40" s="2">
        <v>44218</v>
      </c>
      <c r="J40" s="2">
        <v>44248</v>
      </c>
      <c r="K40">
        <v>4850</v>
      </c>
    </row>
    <row r="41" spans="1:11" x14ac:dyDescent="0.25">
      <c r="A41" t="str">
        <f>"Z7B2FC7B43"</f>
        <v>Z7B2FC7B43</v>
      </c>
      <c r="B41" t="str">
        <f t="shared" si="1"/>
        <v>06363391001</v>
      </c>
      <c r="C41" t="s">
        <v>16</v>
      </c>
      <c r="D41" t="s">
        <v>54</v>
      </c>
      <c r="E41" t="s">
        <v>18</v>
      </c>
      <c r="F41" s="1" t="s">
        <v>114</v>
      </c>
      <c r="G41" t="s">
        <v>115</v>
      </c>
      <c r="H41">
        <v>18441.5</v>
      </c>
      <c r="I41" s="2">
        <v>44229</v>
      </c>
      <c r="J41" s="2">
        <v>44593</v>
      </c>
      <c r="K41">
        <v>10190.75</v>
      </c>
    </row>
    <row r="42" spans="1:11" x14ac:dyDescent="0.25">
      <c r="A42" t="str">
        <f>"Z5D30715F0"</f>
        <v>Z5D30715F0</v>
      </c>
      <c r="B42" t="str">
        <f t="shared" si="1"/>
        <v>06363391001</v>
      </c>
      <c r="C42" t="s">
        <v>16</v>
      </c>
      <c r="D42" t="s">
        <v>116</v>
      </c>
      <c r="E42" t="s">
        <v>18</v>
      </c>
      <c r="F42" s="1" t="s">
        <v>117</v>
      </c>
      <c r="G42" t="s">
        <v>118</v>
      </c>
      <c r="H42">
        <v>880</v>
      </c>
      <c r="I42" s="2">
        <v>44228</v>
      </c>
      <c r="J42" s="2">
        <v>44258</v>
      </c>
      <c r="K42">
        <v>0</v>
      </c>
    </row>
    <row r="43" spans="1:11" x14ac:dyDescent="0.25">
      <c r="A43" t="str">
        <f>"8593377708"</f>
        <v>8593377708</v>
      </c>
      <c r="B43" t="str">
        <f t="shared" si="1"/>
        <v>06363391001</v>
      </c>
      <c r="C43" t="s">
        <v>16</v>
      </c>
      <c r="D43" t="s">
        <v>119</v>
      </c>
      <c r="E43" t="s">
        <v>18</v>
      </c>
      <c r="F43" s="1" t="s">
        <v>120</v>
      </c>
      <c r="G43" t="s">
        <v>121</v>
      </c>
      <c r="H43">
        <v>41953.19</v>
      </c>
      <c r="I43" s="2">
        <v>44249</v>
      </c>
      <c r="J43" s="2">
        <v>44613</v>
      </c>
      <c r="K43">
        <v>24101.919999999998</v>
      </c>
    </row>
    <row r="44" spans="1:11" x14ac:dyDescent="0.25">
      <c r="A44" t="str">
        <f>"Z5230BF708"</f>
        <v>Z5230BF708</v>
      </c>
      <c r="B44" t="str">
        <f t="shared" si="1"/>
        <v>06363391001</v>
      </c>
      <c r="C44" t="s">
        <v>16</v>
      </c>
      <c r="D44" t="s">
        <v>91</v>
      </c>
      <c r="E44" t="s">
        <v>18</v>
      </c>
      <c r="F44" s="1" t="s">
        <v>92</v>
      </c>
      <c r="G44" t="s">
        <v>62</v>
      </c>
      <c r="H44">
        <v>8200</v>
      </c>
      <c r="I44" s="2">
        <v>44274</v>
      </c>
      <c r="J44" s="2">
        <v>44316</v>
      </c>
      <c r="K44">
        <v>8199.98</v>
      </c>
    </row>
    <row r="45" spans="1:11" x14ac:dyDescent="0.25">
      <c r="A45" t="str">
        <f>"8639888520"</f>
        <v>8639888520</v>
      </c>
      <c r="B45" t="str">
        <f t="shared" si="1"/>
        <v>06363391001</v>
      </c>
      <c r="C45" t="s">
        <v>16</v>
      </c>
      <c r="D45" t="s">
        <v>122</v>
      </c>
      <c r="E45" t="s">
        <v>22</v>
      </c>
      <c r="F45" s="1" t="s">
        <v>123</v>
      </c>
      <c r="G45" t="s">
        <v>124</v>
      </c>
      <c r="H45">
        <v>0</v>
      </c>
      <c r="I45" s="2">
        <v>44317</v>
      </c>
      <c r="J45" s="2">
        <v>44681</v>
      </c>
      <c r="K45">
        <v>112252.82</v>
      </c>
    </row>
    <row r="46" spans="1:11" x14ac:dyDescent="0.25">
      <c r="A46" t="str">
        <f>"ZD930B8663"</f>
        <v>ZD930B8663</v>
      </c>
      <c r="B46" t="str">
        <f t="shared" si="1"/>
        <v>06363391001</v>
      </c>
      <c r="C46" t="s">
        <v>16</v>
      </c>
      <c r="D46" t="s">
        <v>125</v>
      </c>
      <c r="E46" t="s">
        <v>22</v>
      </c>
      <c r="F46" s="1" t="s">
        <v>123</v>
      </c>
      <c r="G46" t="s">
        <v>124</v>
      </c>
      <c r="H46">
        <v>0</v>
      </c>
      <c r="I46" s="2">
        <v>44317</v>
      </c>
      <c r="J46" s="2">
        <v>44681</v>
      </c>
      <c r="K46">
        <v>14487.08</v>
      </c>
    </row>
    <row r="47" spans="1:11" x14ac:dyDescent="0.25">
      <c r="A47" t="str">
        <f>"Z3A31165BB"</f>
        <v>Z3A31165BB</v>
      </c>
      <c r="B47" t="str">
        <f t="shared" si="1"/>
        <v>06363391001</v>
      </c>
      <c r="C47" t="s">
        <v>16</v>
      </c>
      <c r="D47" t="s">
        <v>126</v>
      </c>
      <c r="E47" t="s">
        <v>18</v>
      </c>
      <c r="F47" s="1" t="s">
        <v>127</v>
      </c>
      <c r="G47" t="s">
        <v>128</v>
      </c>
      <c r="H47">
        <v>3512</v>
      </c>
      <c r="I47" s="2">
        <v>44277</v>
      </c>
      <c r="J47" s="2">
        <v>44306</v>
      </c>
      <c r="K47">
        <v>3512</v>
      </c>
    </row>
    <row r="48" spans="1:11" x14ac:dyDescent="0.25">
      <c r="A48" t="str">
        <f>"ZA4313821B"</f>
        <v>ZA4313821B</v>
      </c>
      <c r="B48" t="str">
        <f t="shared" si="1"/>
        <v>06363391001</v>
      </c>
      <c r="C48" t="s">
        <v>16</v>
      </c>
      <c r="D48" t="s">
        <v>129</v>
      </c>
      <c r="E48" t="s">
        <v>18</v>
      </c>
      <c r="F48" s="1" t="s">
        <v>130</v>
      </c>
      <c r="G48" t="s">
        <v>131</v>
      </c>
      <c r="H48">
        <v>1800</v>
      </c>
      <c r="I48" s="2">
        <v>44288</v>
      </c>
      <c r="J48" s="2">
        <v>44306</v>
      </c>
      <c r="K48">
        <v>1800</v>
      </c>
    </row>
    <row r="49" spans="1:11" x14ac:dyDescent="0.25">
      <c r="A49" t="str">
        <f>"Z7D3173197"</f>
        <v>Z7D3173197</v>
      </c>
      <c r="B49" t="str">
        <f t="shared" si="1"/>
        <v>06363391001</v>
      </c>
      <c r="C49" t="s">
        <v>16</v>
      </c>
      <c r="D49" t="s">
        <v>132</v>
      </c>
      <c r="E49" t="s">
        <v>18</v>
      </c>
      <c r="F49" s="1" t="s">
        <v>133</v>
      </c>
      <c r="G49" t="s">
        <v>134</v>
      </c>
      <c r="H49">
        <v>450</v>
      </c>
      <c r="I49" s="2">
        <v>44309</v>
      </c>
      <c r="J49" s="2">
        <v>44328</v>
      </c>
      <c r="K49">
        <v>450</v>
      </c>
    </row>
    <row r="50" spans="1:11" x14ac:dyDescent="0.25">
      <c r="A50" t="str">
        <f>"Z7731634F9"</f>
        <v>Z7731634F9</v>
      </c>
      <c r="B50" t="str">
        <f t="shared" si="1"/>
        <v>06363391001</v>
      </c>
      <c r="C50" t="s">
        <v>16</v>
      </c>
      <c r="D50" t="s">
        <v>135</v>
      </c>
      <c r="E50" t="s">
        <v>18</v>
      </c>
      <c r="F50" s="1" t="s">
        <v>92</v>
      </c>
      <c r="G50" t="s">
        <v>62</v>
      </c>
      <c r="H50">
        <v>12069.01</v>
      </c>
      <c r="I50" s="2">
        <v>44312</v>
      </c>
      <c r="J50" s="2">
        <v>44341</v>
      </c>
      <c r="K50">
        <v>12069.01</v>
      </c>
    </row>
    <row r="51" spans="1:11" x14ac:dyDescent="0.25">
      <c r="A51" t="str">
        <f>"ZB9318C7FD"</f>
        <v>ZB9318C7FD</v>
      </c>
      <c r="B51" t="str">
        <f t="shared" si="1"/>
        <v>06363391001</v>
      </c>
      <c r="C51" t="s">
        <v>16</v>
      </c>
      <c r="D51" t="s">
        <v>108</v>
      </c>
      <c r="E51" t="s">
        <v>18</v>
      </c>
      <c r="F51" s="1" t="s">
        <v>109</v>
      </c>
      <c r="G51" t="s">
        <v>110</v>
      </c>
      <c r="H51">
        <v>960</v>
      </c>
      <c r="I51" s="2">
        <v>44315</v>
      </c>
      <c r="J51" s="2">
        <v>44334</v>
      </c>
      <c r="K51">
        <v>959.59</v>
      </c>
    </row>
    <row r="52" spans="1:11" x14ac:dyDescent="0.25">
      <c r="A52" t="str">
        <f>"ZB23194D68"</f>
        <v>ZB23194D68</v>
      </c>
      <c r="B52" t="str">
        <f t="shared" si="1"/>
        <v>06363391001</v>
      </c>
      <c r="C52" t="s">
        <v>16</v>
      </c>
      <c r="D52" t="s">
        <v>136</v>
      </c>
      <c r="E52" t="s">
        <v>18</v>
      </c>
      <c r="F52" s="1" t="s">
        <v>137</v>
      </c>
      <c r="G52" t="s">
        <v>138</v>
      </c>
      <c r="H52">
        <v>3995.6</v>
      </c>
      <c r="I52" s="2">
        <v>44319</v>
      </c>
      <c r="J52" s="2">
        <v>44340</v>
      </c>
      <c r="K52">
        <v>3995.6</v>
      </c>
    </row>
    <row r="53" spans="1:11" x14ac:dyDescent="0.25">
      <c r="A53" t="str">
        <f>"Z8D31A0882"</f>
        <v>Z8D31A0882</v>
      </c>
      <c r="B53" t="str">
        <f t="shared" si="1"/>
        <v>06363391001</v>
      </c>
      <c r="C53" t="s">
        <v>16</v>
      </c>
      <c r="D53" t="s">
        <v>139</v>
      </c>
      <c r="E53" t="s">
        <v>18</v>
      </c>
      <c r="F53" s="1" t="s">
        <v>140</v>
      </c>
      <c r="G53" t="s">
        <v>141</v>
      </c>
      <c r="H53">
        <v>230</v>
      </c>
      <c r="I53" s="2">
        <v>44323</v>
      </c>
      <c r="J53" s="2">
        <v>44561</v>
      </c>
      <c r="K53">
        <v>230</v>
      </c>
    </row>
    <row r="54" spans="1:11" x14ac:dyDescent="0.25">
      <c r="A54" t="str">
        <f>"8744410369"</f>
        <v>8744410369</v>
      </c>
      <c r="B54" t="str">
        <f t="shared" si="1"/>
        <v>06363391001</v>
      </c>
      <c r="C54" t="s">
        <v>16</v>
      </c>
      <c r="D54" t="s">
        <v>75</v>
      </c>
      <c r="E54" t="s">
        <v>22</v>
      </c>
      <c r="F54" s="1" t="s">
        <v>76</v>
      </c>
      <c r="G54" t="s">
        <v>77</v>
      </c>
      <c r="H54">
        <v>0</v>
      </c>
      <c r="I54" s="2">
        <v>44378</v>
      </c>
      <c r="J54" s="2">
        <v>44742</v>
      </c>
      <c r="K54">
        <v>21441.68</v>
      </c>
    </row>
    <row r="55" spans="1:11" x14ac:dyDescent="0.25">
      <c r="A55" t="str">
        <f>"Z0331F17C5"</f>
        <v>Z0331F17C5</v>
      </c>
      <c r="B55" t="str">
        <f t="shared" si="1"/>
        <v>06363391001</v>
      </c>
      <c r="C55" t="s">
        <v>16</v>
      </c>
      <c r="D55" t="s">
        <v>142</v>
      </c>
      <c r="E55" t="s">
        <v>18</v>
      </c>
      <c r="F55" s="1" t="s">
        <v>103</v>
      </c>
      <c r="G55" t="s">
        <v>104</v>
      </c>
      <c r="H55">
        <v>722</v>
      </c>
      <c r="I55" s="2">
        <v>44348</v>
      </c>
      <c r="J55" s="2">
        <v>44368</v>
      </c>
      <c r="K55">
        <v>722</v>
      </c>
    </row>
    <row r="56" spans="1:11" x14ac:dyDescent="0.25">
      <c r="A56" t="str">
        <f>"869275612F"</f>
        <v>869275612F</v>
      </c>
      <c r="B56" t="str">
        <f t="shared" si="1"/>
        <v>06363391001</v>
      </c>
      <c r="C56" t="s">
        <v>16</v>
      </c>
      <c r="D56" t="s">
        <v>143</v>
      </c>
      <c r="E56" t="s">
        <v>18</v>
      </c>
      <c r="F56" s="1" t="s">
        <v>144</v>
      </c>
      <c r="G56" t="s">
        <v>145</v>
      </c>
      <c r="H56">
        <v>59374</v>
      </c>
      <c r="I56" s="2">
        <v>44348</v>
      </c>
      <c r="J56" s="2">
        <v>45077</v>
      </c>
      <c r="K56">
        <v>0</v>
      </c>
    </row>
    <row r="57" spans="1:11" x14ac:dyDescent="0.25">
      <c r="A57" t="str">
        <f>"ZBF31FAD78"</f>
        <v>ZBF31FAD78</v>
      </c>
      <c r="B57" t="str">
        <f t="shared" si="1"/>
        <v>06363391001</v>
      </c>
      <c r="C57" t="s">
        <v>16</v>
      </c>
      <c r="D57" t="s">
        <v>146</v>
      </c>
      <c r="E57" t="s">
        <v>18</v>
      </c>
      <c r="F57" s="1" t="s">
        <v>147</v>
      </c>
      <c r="G57" t="s">
        <v>148</v>
      </c>
      <c r="H57">
        <v>1800</v>
      </c>
      <c r="I57" s="2">
        <v>44351</v>
      </c>
      <c r="J57" s="2">
        <v>44371</v>
      </c>
      <c r="K57">
        <v>1800</v>
      </c>
    </row>
    <row r="58" spans="1:11" x14ac:dyDescent="0.25">
      <c r="A58" t="str">
        <f>"8645791C6D"</f>
        <v>8645791C6D</v>
      </c>
      <c r="B58" t="str">
        <f t="shared" si="1"/>
        <v>06363391001</v>
      </c>
      <c r="C58" t="s">
        <v>16</v>
      </c>
      <c r="D58" t="s">
        <v>149</v>
      </c>
      <c r="E58" t="s">
        <v>35</v>
      </c>
      <c r="F58" s="1" t="s">
        <v>150</v>
      </c>
      <c r="G58" t="s">
        <v>37</v>
      </c>
      <c r="H58">
        <v>78863.5</v>
      </c>
      <c r="I58" s="2">
        <v>44362</v>
      </c>
      <c r="J58" s="2">
        <v>44726</v>
      </c>
      <c r="K58">
        <v>6226.2</v>
      </c>
    </row>
    <row r="59" spans="1:11" x14ac:dyDescent="0.25">
      <c r="A59" t="str">
        <f>"ZB93220CB9"</f>
        <v>ZB93220CB9</v>
      </c>
      <c r="B59" t="str">
        <f t="shared" si="1"/>
        <v>06363391001</v>
      </c>
      <c r="C59" t="s">
        <v>16</v>
      </c>
      <c r="D59" t="s">
        <v>151</v>
      </c>
      <c r="E59" t="s">
        <v>18</v>
      </c>
      <c r="F59" s="1" t="s">
        <v>133</v>
      </c>
      <c r="G59" t="s">
        <v>134</v>
      </c>
      <c r="H59">
        <v>900</v>
      </c>
      <c r="I59" s="2">
        <v>44363</v>
      </c>
      <c r="J59" s="2">
        <v>44382</v>
      </c>
      <c r="K59">
        <v>900</v>
      </c>
    </row>
    <row r="60" spans="1:11" x14ac:dyDescent="0.25">
      <c r="A60" t="str">
        <f>"8667234BC0"</f>
        <v>8667234BC0</v>
      </c>
      <c r="B60" t="str">
        <f t="shared" si="1"/>
        <v>06363391001</v>
      </c>
      <c r="C60" t="s">
        <v>16</v>
      </c>
      <c r="D60" t="s">
        <v>152</v>
      </c>
      <c r="E60" t="s">
        <v>22</v>
      </c>
      <c r="F60" s="1" t="s">
        <v>153</v>
      </c>
      <c r="G60" t="s">
        <v>154</v>
      </c>
      <c r="H60">
        <v>208389.74</v>
      </c>
      <c r="I60" s="2">
        <v>44267</v>
      </c>
      <c r="J60" s="2">
        <v>45717</v>
      </c>
      <c r="K60">
        <v>691.2</v>
      </c>
    </row>
    <row r="61" spans="1:11" x14ac:dyDescent="0.25">
      <c r="A61" t="str">
        <f>"Z9D322634D"</f>
        <v>Z9D322634D</v>
      </c>
      <c r="B61" t="str">
        <f t="shared" si="1"/>
        <v>06363391001</v>
      </c>
      <c r="C61" t="s">
        <v>16</v>
      </c>
      <c r="D61" t="s">
        <v>155</v>
      </c>
      <c r="E61" t="s">
        <v>18</v>
      </c>
      <c r="F61" s="1" t="s">
        <v>86</v>
      </c>
      <c r="G61" t="s">
        <v>87</v>
      </c>
      <c r="H61">
        <v>2340</v>
      </c>
      <c r="I61" s="2">
        <v>44389</v>
      </c>
      <c r="J61" s="2">
        <v>44753</v>
      </c>
      <c r="K61">
        <v>900</v>
      </c>
    </row>
    <row r="62" spans="1:11" x14ac:dyDescent="0.25">
      <c r="A62" t="str">
        <f>"Z64327F53A"</f>
        <v>Z64327F53A</v>
      </c>
      <c r="B62" t="str">
        <f t="shared" si="1"/>
        <v>06363391001</v>
      </c>
      <c r="C62" t="s">
        <v>16</v>
      </c>
      <c r="D62" t="s">
        <v>156</v>
      </c>
      <c r="E62" t="s">
        <v>18</v>
      </c>
      <c r="F62" s="1" t="s">
        <v>157</v>
      </c>
      <c r="G62" t="s">
        <v>158</v>
      </c>
      <c r="H62">
        <v>408</v>
      </c>
      <c r="I62" s="2">
        <v>44396</v>
      </c>
      <c r="J62" s="2">
        <v>44416</v>
      </c>
      <c r="K62">
        <v>408</v>
      </c>
    </row>
    <row r="63" spans="1:11" x14ac:dyDescent="0.25">
      <c r="A63" t="str">
        <f>"ZF53283AB4"</f>
        <v>ZF53283AB4</v>
      </c>
      <c r="B63" t="str">
        <f t="shared" si="1"/>
        <v>06363391001</v>
      </c>
      <c r="C63" t="s">
        <v>16</v>
      </c>
      <c r="D63" t="s">
        <v>159</v>
      </c>
      <c r="E63" t="s">
        <v>18</v>
      </c>
      <c r="F63" s="1" t="s">
        <v>160</v>
      </c>
      <c r="G63" t="s">
        <v>161</v>
      </c>
      <c r="H63">
        <v>730</v>
      </c>
      <c r="I63" s="2">
        <v>44396</v>
      </c>
      <c r="J63" s="2">
        <v>44416</v>
      </c>
      <c r="K63">
        <v>730</v>
      </c>
    </row>
    <row r="64" spans="1:11" x14ac:dyDescent="0.25">
      <c r="A64" t="str">
        <f>"Z67305A11D"</f>
        <v>Z67305A11D</v>
      </c>
      <c r="B64" t="str">
        <f t="shared" si="1"/>
        <v>06363391001</v>
      </c>
      <c r="C64" t="s">
        <v>16</v>
      </c>
      <c r="D64" t="s">
        <v>162</v>
      </c>
      <c r="E64" t="s">
        <v>22</v>
      </c>
      <c r="F64" s="1" t="s">
        <v>29</v>
      </c>
      <c r="G64" t="s">
        <v>30</v>
      </c>
      <c r="H64">
        <v>24768.92</v>
      </c>
      <c r="I64" s="2">
        <v>44230</v>
      </c>
      <c r="J64" s="2">
        <v>44959</v>
      </c>
      <c r="K64">
        <v>5222.24</v>
      </c>
    </row>
    <row r="65" spans="1:11" x14ac:dyDescent="0.25">
      <c r="A65" t="str">
        <f>"Z61321CEC4"</f>
        <v>Z61321CEC4</v>
      </c>
      <c r="B65" t="str">
        <f t="shared" si="1"/>
        <v>06363391001</v>
      </c>
      <c r="C65" t="s">
        <v>16</v>
      </c>
      <c r="D65" t="s">
        <v>163</v>
      </c>
      <c r="E65" t="s">
        <v>18</v>
      </c>
      <c r="F65" s="1" t="s">
        <v>164</v>
      </c>
      <c r="G65" t="s">
        <v>165</v>
      </c>
      <c r="H65">
        <v>9189.2000000000007</v>
      </c>
      <c r="I65" s="2">
        <v>44399</v>
      </c>
      <c r="J65" s="2">
        <v>44419</v>
      </c>
      <c r="K65">
        <v>9189.16</v>
      </c>
    </row>
    <row r="66" spans="1:11" x14ac:dyDescent="0.25">
      <c r="A66" t="str">
        <f>"Z89329DBB5"</f>
        <v>Z89329DBB5</v>
      </c>
      <c r="B66" t="str">
        <f t="shared" si="1"/>
        <v>06363391001</v>
      </c>
      <c r="C66" t="s">
        <v>16</v>
      </c>
      <c r="D66" t="s">
        <v>166</v>
      </c>
      <c r="E66" t="s">
        <v>18</v>
      </c>
      <c r="F66" s="1" t="s">
        <v>167</v>
      </c>
      <c r="G66" t="s">
        <v>168</v>
      </c>
      <c r="H66">
        <v>580</v>
      </c>
      <c r="I66" s="2">
        <v>44405</v>
      </c>
      <c r="J66" s="2">
        <v>44425</v>
      </c>
      <c r="K66">
        <v>580</v>
      </c>
    </row>
    <row r="67" spans="1:11" x14ac:dyDescent="0.25">
      <c r="A67" t="str">
        <f>"ZE332E10FD"</f>
        <v>ZE332E10FD</v>
      </c>
      <c r="B67" t="str">
        <f t="shared" ref="B67:B87" si="2">"06363391001"</f>
        <v>06363391001</v>
      </c>
      <c r="C67" t="s">
        <v>16</v>
      </c>
      <c r="D67" t="s">
        <v>102</v>
      </c>
      <c r="E67" t="s">
        <v>18</v>
      </c>
      <c r="F67" s="1" t="s">
        <v>103</v>
      </c>
      <c r="G67" t="s">
        <v>104</v>
      </c>
      <c r="H67">
        <v>271</v>
      </c>
      <c r="I67" s="2">
        <v>44439</v>
      </c>
      <c r="J67" s="2">
        <v>44459</v>
      </c>
      <c r="K67">
        <v>271</v>
      </c>
    </row>
    <row r="68" spans="1:11" x14ac:dyDescent="0.25">
      <c r="A68" t="str">
        <f>"ZB2333E9B4"</f>
        <v>ZB2333E9B4</v>
      </c>
      <c r="B68" t="str">
        <f t="shared" si="2"/>
        <v>06363391001</v>
      </c>
      <c r="C68" t="s">
        <v>16</v>
      </c>
      <c r="D68" t="s">
        <v>169</v>
      </c>
      <c r="E68" t="s">
        <v>18</v>
      </c>
      <c r="F68" s="1" t="s">
        <v>73</v>
      </c>
      <c r="G68" t="s">
        <v>74</v>
      </c>
      <c r="H68">
        <v>100</v>
      </c>
      <c r="I68" s="2">
        <v>44469</v>
      </c>
      <c r="J68" s="2">
        <v>44479</v>
      </c>
      <c r="K68">
        <v>100</v>
      </c>
    </row>
    <row r="69" spans="1:11" x14ac:dyDescent="0.25">
      <c r="A69" t="str">
        <f>"Z3E3357AD3"</f>
        <v>Z3E3357AD3</v>
      </c>
      <c r="B69" t="str">
        <f t="shared" si="2"/>
        <v>06363391001</v>
      </c>
      <c r="C69" t="s">
        <v>16</v>
      </c>
      <c r="D69" t="s">
        <v>170</v>
      </c>
      <c r="E69" t="s">
        <v>18</v>
      </c>
      <c r="F69" s="1" t="s">
        <v>171</v>
      </c>
      <c r="G69" t="s">
        <v>172</v>
      </c>
      <c r="H69">
        <v>6720</v>
      </c>
      <c r="I69" s="2">
        <v>44476</v>
      </c>
      <c r="J69" s="2">
        <v>44506</v>
      </c>
      <c r="K69">
        <v>6720</v>
      </c>
    </row>
    <row r="70" spans="1:11" x14ac:dyDescent="0.25">
      <c r="A70" t="str">
        <f>"Z7732D5BE8"</f>
        <v>Z7732D5BE8</v>
      </c>
      <c r="B70" t="str">
        <f t="shared" si="2"/>
        <v>06363391001</v>
      </c>
      <c r="C70" t="s">
        <v>16</v>
      </c>
      <c r="D70" t="s">
        <v>173</v>
      </c>
      <c r="E70" t="s">
        <v>18</v>
      </c>
      <c r="F70" s="1" t="s">
        <v>174</v>
      </c>
      <c r="G70" t="s">
        <v>175</v>
      </c>
      <c r="H70">
        <v>7017</v>
      </c>
      <c r="I70" s="2">
        <v>44476</v>
      </c>
      <c r="J70" s="2">
        <v>44506</v>
      </c>
      <c r="K70">
        <v>7017</v>
      </c>
    </row>
    <row r="71" spans="1:11" x14ac:dyDescent="0.25">
      <c r="A71" t="str">
        <f>"Z513396610"</f>
        <v>Z513396610</v>
      </c>
      <c r="B71" t="str">
        <f t="shared" si="2"/>
        <v>06363391001</v>
      </c>
      <c r="C71" t="s">
        <v>16</v>
      </c>
      <c r="D71" t="s">
        <v>176</v>
      </c>
      <c r="E71" t="s">
        <v>22</v>
      </c>
      <c r="F71" s="1" t="s">
        <v>177</v>
      </c>
      <c r="G71" t="s">
        <v>178</v>
      </c>
      <c r="H71">
        <v>9585</v>
      </c>
      <c r="I71" s="2">
        <v>44496</v>
      </c>
      <c r="J71" s="2">
        <v>44530</v>
      </c>
      <c r="K71">
        <v>9585</v>
      </c>
    </row>
    <row r="72" spans="1:11" x14ac:dyDescent="0.25">
      <c r="A72" t="str">
        <f>"ZD632D5C05"</f>
        <v>ZD632D5C05</v>
      </c>
      <c r="B72" t="str">
        <f t="shared" si="2"/>
        <v>06363391001</v>
      </c>
      <c r="C72" t="s">
        <v>16</v>
      </c>
      <c r="D72" t="s">
        <v>179</v>
      </c>
      <c r="E72" t="s">
        <v>18</v>
      </c>
      <c r="F72" s="1" t="s">
        <v>167</v>
      </c>
      <c r="G72" t="s">
        <v>168</v>
      </c>
      <c r="H72">
        <v>17500</v>
      </c>
      <c r="I72" s="2">
        <v>44508</v>
      </c>
      <c r="J72" s="2">
        <v>44568</v>
      </c>
      <c r="K72">
        <v>17500</v>
      </c>
    </row>
    <row r="73" spans="1:11" x14ac:dyDescent="0.25">
      <c r="A73" t="str">
        <f>"Z7933C9CAC"</f>
        <v>Z7933C9CAC</v>
      </c>
      <c r="B73" t="str">
        <f t="shared" si="2"/>
        <v>06363391001</v>
      </c>
      <c r="C73" t="s">
        <v>16</v>
      </c>
      <c r="D73" t="s">
        <v>180</v>
      </c>
      <c r="E73" t="s">
        <v>18</v>
      </c>
      <c r="F73" s="1" t="s">
        <v>181</v>
      </c>
      <c r="G73" t="s">
        <v>182</v>
      </c>
      <c r="H73">
        <v>2804</v>
      </c>
      <c r="I73" s="2">
        <v>44508</v>
      </c>
      <c r="J73" s="2">
        <v>44527</v>
      </c>
      <c r="K73">
        <v>2804</v>
      </c>
    </row>
    <row r="74" spans="1:11" x14ac:dyDescent="0.25">
      <c r="A74" t="str">
        <f>"Z4033D8172"</f>
        <v>Z4033D8172</v>
      </c>
      <c r="B74" t="str">
        <f t="shared" si="2"/>
        <v>06363391001</v>
      </c>
      <c r="C74" t="s">
        <v>16</v>
      </c>
      <c r="D74" t="s">
        <v>183</v>
      </c>
      <c r="E74" t="s">
        <v>18</v>
      </c>
      <c r="F74" s="1" t="s">
        <v>184</v>
      </c>
      <c r="G74" t="s">
        <v>185</v>
      </c>
      <c r="H74">
        <v>16309</v>
      </c>
      <c r="I74" s="2">
        <v>44511</v>
      </c>
      <c r="J74" s="2">
        <v>44522</v>
      </c>
      <c r="K74">
        <v>16309</v>
      </c>
    </row>
    <row r="75" spans="1:11" x14ac:dyDescent="0.25">
      <c r="A75" t="str">
        <f>"Z8433AAA9E"</f>
        <v>Z8433AAA9E</v>
      </c>
      <c r="B75" t="str">
        <f t="shared" si="2"/>
        <v>06363391001</v>
      </c>
      <c r="C75" t="s">
        <v>16</v>
      </c>
      <c r="D75" t="s">
        <v>186</v>
      </c>
      <c r="E75" t="s">
        <v>22</v>
      </c>
      <c r="F75" s="1" t="s">
        <v>51</v>
      </c>
      <c r="G75" t="s">
        <v>52</v>
      </c>
      <c r="H75">
        <v>2209.6799999999998</v>
      </c>
      <c r="I75" s="2">
        <v>44511</v>
      </c>
      <c r="J75" s="2">
        <v>44561</v>
      </c>
      <c r="K75">
        <v>2209.6799999999998</v>
      </c>
    </row>
    <row r="76" spans="1:11" x14ac:dyDescent="0.25">
      <c r="A76" t="str">
        <f>"Z6633E7219"</f>
        <v>Z6633E7219</v>
      </c>
      <c r="B76" t="str">
        <f t="shared" si="2"/>
        <v>06363391001</v>
      </c>
      <c r="C76" t="s">
        <v>16</v>
      </c>
      <c r="D76" t="s">
        <v>187</v>
      </c>
      <c r="E76" t="s">
        <v>18</v>
      </c>
      <c r="F76" s="1" t="s">
        <v>188</v>
      </c>
      <c r="G76" t="s">
        <v>189</v>
      </c>
      <c r="H76">
        <v>850</v>
      </c>
      <c r="I76" s="2">
        <v>44517</v>
      </c>
      <c r="J76" s="2">
        <v>44536</v>
      </c>
      <c r="K76">
        <v>850</v>
      </c>
    </row>
    <row r="77" spans="1:11" x14ac:dyDescent="0.25">
      <c r="A77" t="str">
        <f>"ZD133FBDE7"</f>
        <v>ZD133FBDE7</v>
      </c>
      <c r="B77" t="str">
        <f t="shared" si="2"/>
        <v>06363391001</v>
      </c>
      <c r="C77" t="s">
        <v>16</v>
      </c>
      <c r="D77" t="s">
        <v>190</v>
      </c>
      <c r="E77" t="s">
        <v>18</v>
      </c>
      <c r="F77" s="1" t="s">
        <v>181</v>
      </c>
      <c r="G77" t="s">
        <v>182</v>
      </c>
      <c r="H77">
        <v>414</v>
      </c>
      <c r="I77" s="2">
        <v>44519</v>
      </c>
      <c r="J77" s="2">
        <v>44529</v>
      </c>
      <c r="K77">
        <v>414</v>
      </c>
    </row>
    <row r="78" spans="1:11" x14ac:dyDescent="0.25">
      <c r="A78" t="str">
        <f>"Z95340E294"</f>
        <v>Z95340E294</v>
      </c>
      <c r="B78" t="str">
        <f t="shared" si="2"/>
        <v>06363391001</v>
      </c>
      <c r="C78" t="s">
        <v>16</v>
      </c>
      <c r="D78" t="s">
        <v>191</v>
      </c>
      <c r="E78" t="s">
        <v>18</v>
      </c>
      <c r="F78" s="1" t="s">
        <v>192</v>
      </c>
      <c r="G78" t="s">
        <v>193</v>
      </c>
      <c r="H78">
        <v>14820</v>
      </c>
      <c r="I78" s="2">
        <v>44524</v>
      </c>
      <c r="J78" s="2">
        <v>44533</v>
      </c>
      <c r="K78">
        <v>0</v>
      </c>
    </row>
    <row r="79" spans="1:11" x14ac:dyDescent="0.25">
      <c r="A79" t="str">
        <f>"ZE633D8211"</f>
        <v>ZE633D8211</v>
      </c>
      <c r="B79" t="str">
        <f t="shared" si="2"/>
        <v>06363391001</v>
      </c>
      <c r="C79" t="s">
        <v>16</v>
      </c>
      <c r="D79" t="s">
        <v>194</v>
      </c>
      <c r="E79" t="s">
        <v>18</v>
      </c>
      <c r="F79" s="1" t="s">
        <v>195</v>
      </c>
      <c r="G79" t="s">
        <v>37</v>
      </c>
      <c r="H79">
        <v>38446.550000000003</v>
      </c>
      <c r="I79" s="2">
        <v>44532</v>
      </c>
      <c r="J79" s="2">
        <v>44562</v>
      </c>
      <c r="K79">
        <v>0</v>
      </c>
    </row>
    <row r="80" spans="1:11" x14ac:dyDescent="0.25">
      <c r="A80" t="str">
        <f>"ZE13434E21"</f>
        <v>ZE13434E21</v>
      </c>
      <c r="B80" t="str">
        <f t="shared" si="2"/>
        <v>06363391001</v>
      </c>
      <c r="C80" t="s">
        <v>16</v>
      </c>
      <c r="D80" t="s">
        <v>196</v>
      </c>
      <c r="E80" t="s">
        <v>18</v>
      </c>
      <c r="F80" s="1" t="s">
        <v>197</v>
      </c>
      <c r="G80" t="s">
        <v>198</v>
      </c>
      <c r="H80">
        <v>2103.9</v>
      </c>
      <c r="I80" s="2">
        <v>44532</v>
      </c>
      <c r="J80" s="2">
        <v>44554</v>
      </c>
      <c r="K80">
        <v>0</v>
      </c>
    </row>
    <row r="81" spans="1:11" x14ac:dyDescent="0.25">
      <c r="A81" t="str">
        <f>"ZD9344C479"</f>
        <v>ZD9344C479</v>
      </c>
      <c r="B81" t="str">
        <f t="shared" si="2"/>
        <v>06363391001</v>
      </c>
      <c r="C81" t="s">
        <v>16</v>
      </c>
      <c r="D81" t="s">
        <v>199</v>
      </c>
      <c r="E81" t="s">
        <v>18</v>
      </c>
      <c r="F81" s="1" t="s">
        <v>200</v>
      </c>
      <c r="G81" t="s">
        <v>201</v>
      </c>
      <c r="H81">
        <v>2290.4499999999998</v>
      </c>
      <c r="I81" s="2">
        <v>44539</v>
      </c>
      <c r="J81" s="2">
        <v>44558</v>
      </c>
      <c r="K81">
        <v>2290.4499999999998</v>
      </c>
    </row>
    <row r="82" spans="1:11" x14ac:dyDescent="0.25">
      <c r="A82" t="str">
        <f>"Z0A345D61E"</f>
        <v>Z0A345D61E</v>
      </c>
      <c r="B82" t="str">
        <f t="shared" si="2"/>
        <v>06363391001</v>
      </c>
      <c r="C82" t="s">
        <v>16</v>
      </c>
      <c r="D82" t="s">
        <v>129</v>
      </c>
      <c r="E82" t="s">
        <v>18</v>
      </c>
      <c r="F82" s="1" t="s">
        <v>202</v>
      </c>
      <c r="G82" t="s">
        <v>203</v>
      </c>
      <c r="H82">
        <v>2700</v>
      </c>
      <c r="I82" s="2">
        <v>44543</v>
      </c>
      <c r="J82" s="2">
        <v>44552</v>
      </c>
      <c r="K82">
        <v>2700</v>
      </c>
    </row>
    <row r="83" spans="1:11" x14ac:dyDescent="0.25">
      <c r="A83" t="str">
        <f>"Z5D3456048"</f>
        <v>Z5D3456048</v>
      </c>
      <c r="B83" t="str">
        <f t="shared" si="2"/>
        <v>06363391001</v>
      </c>
      <c r="C83" t="s">
        <v>16</v>
      </c>
      <c r="D83" t="s">
        <v>204</v>
      </c>
      <c r="E83" t="s">
        <v>18</v>
      </c>
      <c r="F83" s="1" t="s">
        <v>205</v>
      </c>
      <c r="G83" t="s">
        <v>206</v>
      </c>
      <c r="H83">
        <v>3195.44</v>
      </c>
      <c r="I83" s="2">
        <v>44543</v>
      </c>
      <c r="J83" s="2">
        <v>44565</v>
      </c>
      <c r="K83">
        <v>0</v>
      </c>
    </row>
    <row r="84" spans="1:11" x14ac:dyDescent="0.25">
      <c r="A84" t="str">
        <f>"Z8F345F31A"</f>
        <v>Z8F345F31A</v>
      </c>
      <c r="B84" t="str">
        <f t="shared" si="2"/>
        <v>06363391001</v>
      </c>
      <c r="C84" t="s">
        <v>16</v>
      </c>
      <c r="D84" t="s">
        <v>207</v>
      </c>
      <c r="E84" t="s">
        <v>18</v>
      </c>
      <c r="F84" s="1" t="s">
        <v>208</v>
      </c>
      <c r="G84" t="s">
        <v>209</v>
      </c>
      <c r="H84">
        <v>662.64</v>
      </c>
      <c r="I84" s="2">
        <v>44544</v>
      </c>
      <c r="J84" s="2">
        <v>44559</v>
      </c>
      <c r="K84">
        <v>0</v>
      </c>
    </row>
    <row r="85" spans="1:11" x14ac:dyDescent="0.25">
      <c r="A85" t="str">
        <f>"ZA6346FE1B"</f>
        <v>ZA6346FE1B</v>
      </c>
      <c r="B85" t="str">
        <f t="shared" si="2"/>
        <v>06363391001</v>
      </c>
      <c r="C85" t="s">
        <v>16</v>
      </c>
      <c r="D85" t="s">
        <v>210</v>
      </c>
      <c r="E85" t="s">
        <v>18</v>
      </c>
      <c r="F85" s="1" t="s">
        <v>211</v>
      </c>
      <c r="G85" t="s">
        <v>212</v>
      </c>
      <c r="H85">
        <v>840</v>
      </c>
      <c r="I85" s="2">
        <v>44551</v>
      </c>
      <c r="J85" s="2">
        <v>44552</v>
      </c>
      <c r="K85">
        <v>0</v>
      </c>
    </row>
    <row r="86" spans="1:11" x14ac:dyDescent="0.25">
      <c r="A86" t="str">
        <f>"Z1834A1B31"</f>
        <v>Z1834A1B31</v>
      </c>
      <c r="B86" t="str">
        <f t="shared" si="2"/>
        <v>06363391001</v>
      </c>
      <c r="C86" t="s">
        <v>16</v>
      </c>
      <c r="D86" t="s">
        <v>129</v>
      </c>
      <c r="E86" t="s">
        <v>18</v>
      </c>
      <c r="F86" s="1" t="s">
        <v>202</v>
      </c>
      <c r="G86" t="s">
        <v>203</v>
      </c>
      <c r="H86">
        <v>945</v>
      </c>
      <c r="I86" s="2">
        <v>44558</v>
      </c>
      <c r="J86" s="2">
        <v>44568</v>
      </c>
      <c r="K86">
        <v>945</v>
      </c>
    </row>
    <row r="87" spans="1:11" x14ac:dyDescent="0.25">
      <c r="A87" t="str">
        <f>"Z2B34AAE7B"</f>
        <v>Z2B34AAE7B</v>
      </c>
      <c r="B87" t="str">
        <f t="shared" si="2"/>
        <v>06363391001</v>
      </c>
      <c r="C87" t="s">
        <v>16</v>
      </c>
      <c r="D87" t="s">
        <v>65</v>
      </c>
      <c r="E87" t="s">
        <v>22</v>
      </c>
      <c r="F87" s="1" t="s">
        <v>66</v>
      </c>
      <c r="G87" t="s">
        <v>67</v>
      </c>
      <c r="H87">
        <v>0</v>
      </c>
      <c r="I87" s="2">
        <v>44586</v>
      </c>
      <c r="J87" s="2">
        <v>45626</v>
      </c>
      <c r="K8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umbria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2022-01-27T14:11:33Z</dcterms:created>
  <dcterms:modified xsi:type="dcterms:W3CDTF">2022-01-27T14:11:33Z</dcterms:modified>
</cp:coreProperties>
</file>