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6.0.169.53\share\L7I\dcamm\Analisi e liquidazioni\Amministrazione_trasparente_pubblicazioni\190_Pubblicazioni\2023_31gen\File_pubblicati\"/>
    </mc:Choice>
  </mc:AlternateContent>
  <bookViews>
    <workbookView xWindow="0" yWindow="0" windowWidth="10905" windowHeight="9855"/>
  </bookViews>
  <sheets>
    <sheet name="abruzz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</calcChain>
</file>

<file path=xl/sharedStrings.xml><?xml version="1.0" encoding="utf-8"?>
<sst xmlns="http://schemas.openxmlformats.org/spreadsheetml/2006/main" count="547" uniqueCount="293">
  <si>
    <t>Agenzia delle Entrate</t>
  </si>
  <si>
    <t>CF 06363391001</t>
  </si>
  <si>
    <t>Contratti di forniture, beni e servizi</t>
  </si>
  <si>
    <t>Anno 2022</t>
  </si>
  <si>
    <t>Dati aggiornati al 30-01-2023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</si>
  <si>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</si>
  <si>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</si>
  <si>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</si>
  <si>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</si>
  <si>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</si>
  <si>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</si>
  <si>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</si>
  <si>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</si>
  <si>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</si>
  <si>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</si>
  <si>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</si>
  <si>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Abruzzo</t>
  </si>
  <si>
    <t>UFFICI ABRUZZO Fornitura Energia Elettrica Consip 14 Lotto 8</t>
  </si>
  <si>
    <t>26-AFFIDAMENTO DIRETTO IN ADESIONE AD ACCORDO QUADRO/CONVENZIONE</t>
  </si>
  <si>
    <t xml:space="preserve">ENEL ENERGIA SPA (CF: 06655971007)
</t>
  </si>
  <si>
    <t>ENEL ENERGIA SPA (CF: 06655971007)</t>
  </si>
  <si>
    <t>GAS NATURALE 9 LOTTO 5</t>
  </si>
  <si>
    <t xml:space="preserve">ESTRA ENERGIE SRL (CF: 01219980529)
</t>
  </si>
  <si>
    <t>ESTRA ENERGIE SRL (CF: 01219980529)</t>
  </si>
  <si>
    <t>Abruzzo Fornitura buoni pasto elettronici</t>
  </si>
  <si>
    <t xml:space="preserve">SODEXO MOTIVATION SOLUTION ITALIA SRL (CF: 05892970152)
</t>
  </si>
  <si>
    <t>SODEXO MOTIVATION SOLUTION ITALIA SRL (CF: 05892970152)</t>
  </si>
  <si>
    <t>ENERGIA ELETTRICA 15 LOTTO 12</t>
  </si>
  <si>
    <t xml:space="preserve">A2A ENERGIA (CF: 12883420155)
</t>
  </si>
  <si>
    <t>A2A ENERGIA (CF: 12883420155)</t>
  </si>
  <si>
    <t>Abruzzo - Noleggio fotocopiatrici in Convenzione Consip 28 Lotto 2</t>
  </si>
  <si>
    <t xml:space="preserve">KYOCERA DOCUMENT SOLUTION ITALIA SPA (CF: 01788080156)
</t>
  </si>
  <si>
    <t>KYOCERA DOCUMENT SOLUTION ITALIA SPA (CF: 01788080156)</t>
  </si>
  <si>
    <t>Attivazione Fornitura gas nell'Immobile di Teramo via Madonna delle Grazie</t>
  </si>
  <si>
    <t>23-AFFIDAMENTO DIRETTO</t>
  </si>
  <si>
    <t>Abruzzo - Energia Elettrica 16 - Lotto 12</t>
  </si>
  <si>
    <t xml:space="preserve">HERA COMM SPA (CF: 02221101203)
</t>
  </si>
  <si>
    <t>HERA COMM SPA (CF: 02221101203)</t>
  </si>
  <si>
    <t>DP L'Aquila Condominio - Manutenzione impianto antincendio</t>
  </si>
  <si>
    <t xml:space="preserve">C.N.E. ESTINTORI DI NARDECCHIA E PALMA SNC (CF: 01540660667)
</t>
  </si>
  <si>
    <t>C.N.E. ESTINTORI DI NARDECCHIA E PALMA SNC (CF: 01540660667)</t>
  </si>
  <si>
    <t>UFFICI REGIONE ABRUZZO - manut. impianti idrico-sanitario</t>
  </si>
  <si>
    <t xml:space="preserve">CALOR HOUSE SAS (CF: 00619590664)
</t>
  </si>
  <si>
    <t>CALOR HOUSE SAS (CF: 00619590664)</t>
  </si>
  <si>
    <t>ABRUZZO - GAS Naturale Consip 11 Lotto 7</t>
  </si>
  <si>
    <t>Contratto esecutivo servizio di pulizia</t>
  </si>
  <si>
    <t xml:space="preserve">MIORELLI SERVICE S.P.A. (CF: 00505590224)
</t>
  </si>
  <si>
    <t>MIORELLI SERVICE S.P.A. (CF: 00505590224)</t>
  </si>
  <si>
    <t>Corsi formazione e aggiornamento RSPP</t>
  </si>
  <si>
    <t xml:space="preserve">ARCHE' SOCIETA' COOPERATIVA (CF: 10437871006)
</t>
  </si>
  <si>
    <t>ARCHE' SOCIETA' COOPERATIVA (CF: 10437871006)</t>
  </si>
  <si>
    <t>Uffici Regione Abruzzo - manutenzione impianti di sollevamento</t>
  </si>
  <si>
    <t xml:space="preserve">MASTER SNC DI PIERMATTEI &amp; LEONE (CF: 01821260682)
</t>
  </si>
  <si>
    <t>MASTER SNC DI PIERMATTEI &amp; LEONE (CF: 01821260682)</t>
  </si>
  <si>
    <t>ABRUZZO Fotocopiatrici 31 Lotto 2</t>
  </si>
  <si>
    <t>Uffici Regione Abruzzo -manutenzione ordinaria impianti termici e condizionamento</t>
  </si>
  <si>
    <t>04-PROCEDURA NEGOZIATA SENZA PREVIA PUBBLICAZIONE</t>
  </si>
  <si>
    <t xml:space="preserve">CBRE GWS TECHNICAL DIVISION SPA (CF: 04585590153)
I.C.R. DAL 1968 S.R.L. (CF: 05409991006)
INTEC SERVICE SRL (CF: 02820290647)
S.P.I.L.T. SRL (CF: 00100120427)
</t>
  </si>
  <si>
    <t>INTEC SERVICE SRL (CF: 02820290647)</t>
  </si>
  <si>
    <t>Abruzzo - Contratto esecutivo servizio di vigilanza uffici</t>
  </si>
  <si>
    <t xml:space="preserve">INTERNATIONAL SECURITY SERVICE VIGILANZA SPA (CF: 10169951000)
</t>
  </si>
  <si>
    <t>INTERNATIONAL SECURITY SERVICE VIGILANZA SPA (CF: 10169951000)</t>
  </si>
  <si>
    <t>ABRUZZO - Buoni pasto elettronici 8 - Lotto 8</t>
  </si>
  <si>
    <t xml:space="preserve">REPAS LUNCH COUPON SRL (CF: 08122660585)
</t>
  </si>
  <si>
    <t>REPAS LUNCH COUPON SRL (CF: 08122660585)</t>
  </si>
  <si>
    <t>ABRUZZO -  GAS NATURALE 12 - LOTTO 7</t>
  </si>
  <si>
    <t>CONTRATTO ESECUTIVO DEL CONTRATTO NORMATIVO PER SERVIZI DI RISCOSSIONE E RIVERSAMENTI TRIBUTI</t>
  </si>
  <si>
    <t xml:space="preserve">BANCA NAZIONALE DEL LAVORO SPA (CF: 09339391006)
</t>
  </si>
  <si>
    <t>BANCA NAZIONALE DEL LAVORO SPA (CF: 09339391006)</t>
  </si>
  <si>
    <t>ABRUZZO -Noleggio Fotocopiatrici Kyocera Taskalfa 3253</t>
  </si>
  <si>
    <t>FORNITURA DI TESTI FISCALI E TRIBUTARI, CARTACEI, DIGITALI E ABBONAMENTO ON LINE  (51 MESI)</t>
  </si>
  <si>
    <t xml:space="preserve">SEAC SPA (CF: 00865310221)
</t>
  </si>
  <si>
    <t>SEAC SPA (CF: 00865310221)</t>
  </si>
  <si>
    <t>Uffici Regione Abruzzo - manutenzione impianti elettrici</t>
  </si>
  <si>
    <t xml:space="preserve">INTEC SERVICE SRL (CF: 02820290647)
</t>
  </si>
  <si>
    <t>SERVIZIO FACCHINAGGIO -CONTRATTO QUADRO AGENZIA ENTRATE 2021 - 2025</t>
  </si>
  <si>
    <t xml:space="preserve">IL RISVEGLIO SOC COOP.SOCIALE ARL (CF: 12018841002)
</t>
  </si>
  <si>
    <t>IL RISVEGLIO SOC COOP.SOCIALE ARL (CF: 12018841002)</t>
  </si>
  <si>
    <t>Sportello di POPOLI (PE) - intervento urgente riparazione rete idrica</t>
  </si>
  <si>
    <t xml:space="preserve">FISTOLA CLAUDIO (CF: FSTCLD67E31G878J)
</t>
  </si>
  <si>
    <t>FISTOLA CLAUDIO (CF: FSTCLD67E31G878J)</t>
  </si>
  <si>
    <t>GESTIONE INTEGRATA DELLA SALUTE E SICUREZZA  CONVENZIONE CONSIP ED.4 L.4</t>
  </si>
  <si>
    <t xml:space="preserve">COM METODI SPA (CF: 07120730150)
</t>
  </si>
  <si>
    <t>COM METODI SPA (CF: 07120730150)</t>
  </si>
  <si>
    <t>Abruzzo - Noleggio fotocopiatrici 32 Lotto 5</t>
  </si>
  <si>
    <t>Abruzzo - Energia elettrica 18 Lotto 12</t>
  </si>
  <si>
    <t xml:space="preserve">AGSM ENERGIA SPA (CF: 02968430237)
</t>
  </si>
  <si>
    <t>AGSM ENERGIA SPA (CF: 02968430237)</t>
  </si>
  <si>
    <t>SERVIZIO BIENNALE DI MANUTENZIONE DEL VERDE</t>
  </si>
  <si>
    <t xml:space="preserve">ABRUZZO VERDE SRLS (CF: 02637530698)
CM SERVIZI DI CASCIATO MIRELLA (CF: CSCMLL70H41C096Q)
DEA SRLS (CF: 01960550661)
IL VERDE SRLS UNIPERSONALE (CF: 02118640685)
PULI SERVICE S.R.L. (CF: 01469360661)
VERDE ABRUZZO SOCIETA' COOPERATIVA (CF: 00893310672)
</t>
  </si>
  <si>
    <t>IL VERDE SRLS UNIPERSONALE (CF: 02118640685)</t>
  </si>
  <si>
    <t xml:space="preserve">DR ABRUZZO - Servizio di reception </t>
  </si>
  <si>
    <t xml:space="preserve">RAGGRUPPAMENTO:
- CSM GLOBAL SECURITY SERVICE SRL (CF: 12748521007) Ruolo: 02-MANDATARIA
- INTERNATIONAL SECURITY SERVICE VIGILANZA SPA (CF: 10169951000) Ruolo: 01-MANDANTE
</t>
  </si>
  <si>
    <t>Uffici Regione Abruzzo - manutenzione impianti antincendio</t>
  </si>
  <si>
    <t xml:space="preserve">CBRE GWS TECHNICAL DIVISION S.P.A. A SOCIO UNICO (CF: 11205571000)
</t>
  </si>
  <si>
    <t>CBRE GWS TECHNICAL DIVISION S.P.A. A SOCIO UNICO (CF: 11205571000)</t>
  </si>
  <si>
    <t>CONTRATTO TRIENNALE PER LA VERIFICA TRIMESTRALE DL 81/2008 DEL CARRELLO ELEVATORE (COP PE)</t>
  </si>
  <si>
    <t xml:space="preserve">SCIARRA LIFT SRL (CF: 02093500672)
</t>
  </si>
  <si>
    <t>SCIARRA LIFT SRL (CF: 02093500672)</t>
  </si>
  <si>
    <t>UPT e UT Chieti - recupero e riconversione sistema d'allarme</t>
  </si>
  <si>
    <t xml:space="preserve">SECURITY SNC DI DE BENEDICTIS GABRIELE (CF: 01311910663)
</t>
  </si>
  <si>
    <t>SECURITY SNC DI DE BENEDICTIS GABRIELE (CF: 01311910663)</t>
  </si>
  <si>
    <t>DP Teramo - fornitura e posa in opera reti antivolatili</t>
  </si>
  <si>
    <t xml:space="preserve">DISINFEST CONTROL SRL (CF: 01500750680)
</t>
  </si>
  <si>
    <t>DISINFEST CONTROL SRL (CF: 01500750680)</t>
  </si>
  <si>
    <t>FORNITURA DI TENDE PER UFFICIO</t>
  </si>
  <si>
    <t xml:space="preserve">PORTEND SNC DI BRIVIO UGO, ROBERTO &amp; C. (CF: 03798630152)
SARREDI SRL (CF: 02640470692)
</t>
  </si>
  <si>
    <t>PORTEND SNC DI BRIVIO UGO, ROBERTO &amp; C. (CF: 03798630152)</t>
  </si>
  <si>
    <t>FORNITURA CONSUMABILI PER PC E STAMPANTI REGIONE ABRUZZO</t>
  </si>
  <si>
    <t xml:space="preserve">ECO LASER INFORMATICA SRL (CF: 04427081007)
TECNO OFFICE GLOBAL SRL (CF: 01641800550)
TECNOCART DI ANTONIO NATALI &amp; C. S.A.S. (CF: 02703241204)
</t>
  </si>
  <si>
    <t>ECO LASER INFORMATICA SRL (CF: 04427081007)</t>
  </si>
  <si>
    <t>UPT L'Aquila - fornitura e posa in opera cartellonistica e segnaletica</t>
  </si>
  <si>
    <t xml:space="preserve">MELCHIORRE S.N.C. DI MELCHIORRE ANDREA &amp; C. (CF: 01413690668)
</t>
  </si>
  <si>
    <t>MELCHIORRE S.N.C. DI MELCHIORRE ANDREA &amp; C. (CF: 01413690668)</t>
  </si>
  <si>
    <t>Uffici Regione Abruzzo - cancelleria</t>
  </si>
  <si>
    <t xml:space="preserve">SUPER G SRL (CF: 01847950662)
</t>
  </si>
  <si>
    <t>SUPER G SRL (CF: 01847950662)</t>
  </si>
  <si>
    <t>FORNITURA DI MOBILI E ARREDI</t>
  </si>
  <si>
    <t xml:space="preserve">CENTRUFFICIO SRL (CF: 00830890679)
</t>
  </si>
  <si>
    <t>CENTRUFFICIO SRL (CF: 00830890679)</t>
  </si>
  <si>
    <t>UT Atri - fornitura e posa in opera climatizzatori</t>
  </si>
  <si>
    <t xml:space="preserve">DE MARTINIS IURI (CF: 00870670676)
S2 SOCIETA' DI SERVIZI PER L'EDILIZIA SRL (CF: 01894190691)
SIEM IMPIANTI SRL (CF: 01983840685)
</t>
  </si>
  <si>
    <t>S2 SOCIETA' DI SERVIZI PER L'EDILIZIA SRL (CF: 01894190691)</t>
  </si>
  <si>
    <t>CAM Pescara - intervento sistemazione giunti tecnici</t>
  </si>
  <si>
    <t xml:space="preserve">EDIL CICCHINI SRL (CF: 01555340692)
</t>
  </si>
  <si>
    <t>EDIL CICCHINI SRL (CF: 01555340692)</t>
  </si>
  <si>
    <t>GAS NATURALE</t>
  </si>
  <si>
    <t>DR L'AQUILA e UPT L'AQUILA - verifica periodica ascensori</t>
  </si>
  <si>
    <t xml:space="preserve">BUREAU VERITAS ITALIA SPA (CF: 11498640157)
</t>
  </si>
  <si>
    <t>BUREAU VERITAS ITALIA SPA (CF: 11498640157)</t>
  </si>
  <si>
    <t>Pescara Piazza Italia 15 - bonifica e rimozione materiali contenenti amianto</t>
  </si>
  <si>
    <t xml:space="preserve">CERICOLA SRL (CF: 02203680695)
</t>
  </si>
  <si>
    <t>CERICOLA SRL (CF: 02203680695)</t>
  </si>
  <si>
    <t>FORNITURA DI CASSETTIERE IN METALLO PER FOGLI DI MAPPA</t>
  </si>
  <si>
    <t xml:space="preserve">CASTELLANI S.R.L. (CF: 00140540501)
CENTRUFFICIO LORETO S.P.A. (CF: 08312370151)
</t>
  </si>
  <si>
    <t>CENTRUFFICIO LORETO S.P.A. (CF: 08312370151)</t>
  </si>
  <si>
    <t>fornitura di mascherine chirurgiche e FFP2</t>
  </si>
  <si>
    <t xml:space="preserve">ETELWEB SRL (CF: 11713120019)
POLONORD ADESTE (CF: 02052230394)
</t>
  </si>
  <si>
    <t>ETELWEB SRL (CF: 11713120019)</t>
  </si>
  <si>
    <t>Immobili siti in Pescara - verifica periodica impianti di messa a terra</t>
  </si>
  <si>
    <t>CONTRATTO ESECUTIVO DEL CONTRATTO NORMATIVO AFFIDAMENTO MANUTENZIONI IMPIANTI TECNOLOGICI</t>
  </si>
  <si>
    <t xml:space="preserve">RAGGRUPPAMENTO:
- C.N. COSTRUZIONI GENERALI S.P.A. (CF: 05931780729) Ruolo: 02-MANDATARIA
- PENTA SYSTEM SRL (CF: 04752430720) Ruolo: 01-MANDANTE
- VENEZIA COSTRUZIONI SRL (CF: 00465880771) Ruolo: 01-MANDANTE
</t>
  </si>
  <si>
    <t>DR L'AQUILA - fornitura segnaletica e cartellonistica</t>
  </si>
  <si>
    <t>CONTRATTO ESECUTIVO DEL CONTRATTO NORMATIVO PER LA FORNITURA DI CARTA DA STAMPA</t>
  </si>
  <si>
    <t xml:space="preserve">VALSECCHI CANCELLERIA SRL (CF: 09521810961)
</t>
  </si>
  <si>
    <t>VALSECCHI CANCELLERIA SRL (CF: 09521810961)</t>
  </si>
  <si>
    <t>FORNITURA DI BATTERIE PER DEFIBRILLATORE PHILIPS FR3</t>
  </si>
  <si>
    <t>DP Chieti - Intervento in urgenza impianto riscaldamento</t>
  </si>
  <si>
    <t xml:space="preserve">NOVATEC SERVIZI TECNOLOGICI SRL (CF: 01873890683)
</t>
  </si>
  <si>
    <t>NOVATEC SERVIZI TECNOLOGICI SRL (CF: 01873890683)</t>
  </si>
  <si>
    <t>FORNITURA DI TONER_CONTRATTO NORMATIVO PROT.232 DEL 22/3/22</t>
  </si>
  <si>
    <t xml:space="preserve">ECO LASER INFORMATICA SRL (CF: 04427081007)
</t>
  </si>
  <si>
    <t xml:space="preserve">FORNITURA DI CARTELLINE EX MOD 58 </t>
  </si>
  <si>
    <t xml:space="preserve">LA STAMPA DEI F.LLI SURRICCHIO (CF: 00975070681)
NUOVA GRAFICA 80 (CF: 01244640684)
TIPOLITO 95 DI FULGENZI PIETRO&amp;PESCE G. SNC (CF: 01372060663)
</t>
  </si>
  <si>
    <t>TIPOLITO 95 DI FULGENZI PIETRO&amp;PESCE G. SNC (CF: 01372060663)</t>
  </si>
  <si>
    <t>UPT Chieti - Tinteggiatura e lavori vari</t>
  </si>
  <si>
    <t xml:space="preserve">DP PESCARA  Via Rio sparto 21-  servizio di disostruzione ed espurgo della rete fognaria </t>
  </si>
  <si>
    <t xml:space="preserve">F.LLI DE LEONIBUS SRL (CF: 01944100682)
</t>
  </si>
  <si>
    <t>F.LLI DE LEONIBUS SRL (CF: 01944100682)</t>
  </si>
  <si>
    <t>PESCARA P.zza Italia 15 - fornitura e posa in opera climatizzatori</t>
  </si>
  <si>
    <t xml:space="preserve">ADRIATICA ELETTRO SERVICE SRL (CF: 02309250682)
ELECTRA SYSTEM DI DE DONNO ROBERTO (CF: 01601160698)
SIEM IMPIANTI SRL (CF: 01983840685)
</t>
  </si>
  <si>
    <t>ELECTRA SYSTEM DI DE DONNO ROBERTO (CF: 01601160698)</t>
  </si>
  <si>
    <t>DR Abruzzo -Pubblicazione su quotidiani avviso indagine di mercato</t>
  </si>
  <si>
    <t xml:space="preserve">A. MANZONI &amp; C. S.P.A. (CF: 04705810150)
</t>
  </si>
  <si>
    <t>A. MANZONI &amp; C. S.P.A. (CF: 04705810150)</t>
  </si>
  <si>
    <t>TRATTATIVA DIRETTA MEPA PER LA FORNITURA DI TONER</t>
  </si>
  <si>
    <t xml:space="preserve">DPS INFORMATICA S.N.C. DI PRESELLO GIANNI &amp; C. (CF: 01486330309)
TECNO OFFICE GLOBAL SRL (CF: 01641800550)
</t>
  </si>
  <si>
    <t>TECNO OFFICE GLOBAL SRL (CF: 01641800550)</t>
  </si>
  <si>
    <t>FORNITURA DI MASCHERINE FFP2</t>
  </si>
  <si>
    <t xml:space="preserve">PERISTEGRAF SRL (CF: 07404600582)
</t>
  </si>
  <si>
    <t>PERISTEGRAF SRL (CF: 07404600582)</t>
  </si>
  <si>
    <t>BUSTA DA LETTERA 110X230, BIANCA, SENZA FINESTRA CON STRIP,90GR</t>
  </si>
  <si>
    <t xml:space="preserve">DIGITAL POINT DI GASPARINI ALBERTO (CF: GSPLRT71T29D488M)
</t>
  </si>
  <si>
    <t>DIGITAL POINT DI GASPARINI ALBERTO (CF: GSPLRT71T29D488M)</t>
  </si>
  <si>
    <t>AFFIDAMENTO DLE SERVIZIO DI PULIZIA ED IGIENE AMBIENTALE PER LE SEDI DELL'AGENZIA DELLE ENTRATE - REGIONE ABRUZZO</t>
  </si>
  <si>
    <t xml:space="preserve">BSF SRL (CF: 01769040856)
</t>
  </si>
  <si>
    <t>BSF SRL (CF: 01769040856)</t>
  </si>
  <si>
    <t>DR - DP e UPT L'Aquila - valutazione rischio fulminazione</t>
  </si>
  <si>
    <t xml:space="preserve">CSA TEAM S.R.L. (CF: 01764710669)
</t>
  </si>
  <si>
    <t>CSA TEAM S.R.L. (CF: 01764710669)</t>
  </si>
  <si>
    <t>UT Sulmona - verifica periodica ascensore</t>
  </si>
  <si>
    <t>FORNITURA E POSAIN OPERA DI TENDE VENEZIANE IN ALLUMINIO DA MM25</t>
  </si>
  <si>
    <t xml:space="preserve">CENTRO TENDE DI MORRONE &amp; DIONISIO SNC (CF: 01474630660)
</t>
  </si>
  <si>
    <t>CENTRO TENDE DI MORRONE &amp; DIONISIO SNC (CF: 01474630660)</t>
  </si>
  <si>
    <t>fornitura e posa in opera di attrezzature a integrazione dI sistema microfonico con servizio di manutenzione</t>
  </si>
  <si>
    <t xml:space="preserve">G.E.@COM SRL (CF: 13251800150)
</t>
  </si>
  <si>
    <t>G.E.@COM SRL (CF: 13251800150)</t>
  </si>
  <si>
    <t>Uffici Regione Abruzzo - sanificazione impianti termici e condizionamento</t>
  </si>
  <si>
    <t>FORNITURA DI DRUM PER STAMPANTI</t>
  </si>
  <si>
    <t xml:space="preserve">INK POINT SAS (CF: 04277791218)
</t>
  </si>
  <si>
    <t>INK POINT SAS (CF: 04277791218)</t>
  </si>
  <si>
    <t>FORNITURA DI MACCHINE PER UFFICIO_UFFICIO GIULIANOVA (TE)</t>
  </si>
  <si>
    <t xml:space="preserve">ECOREFILL S.R.L. (CF: 02279000489)
</t>
  </si>
  <si>
    <t>ECOREFILL S.R.L. (CF: 02279000489)</t>
  </si>
  <si>
    <t>UT Popoli - fornitura e posa in opera portone di accesso nuovo Front Office</t>
  </si>
  <si>
    <t xml:space="preserve">SI.RO. SNC DI SILVESTRI E ROMITO (CF: 01764180665)
</t>
  </si>
  <si>
    <t>SI.RO. SNC DI SILVESTRI E ROMITO (CF: 01764180665)</t>
  </si>
  <si>
    <t>Pescara Via Rio Sparto 21 - Riparazione cancello</t>
  </si>
  <si>
    <t xml:space="preserve">M2 INFISSI DI MIANI MARIO (CF: MNIMRA72D30G555H)
</t>
  </si>
  <si>
    <t>M2 INFISSI DI MIANI MARIO (CF: MNIMRA72D30G555H)</t>
  </si>
  <si>
    <t>FORNITURA  DI CASSETTE PRONTO SOCCORSO E KIT DI REINTEGRO</t>
  </si>
  <si>
    <t xml:space="preserve">CSL COMMERCIALE SANITARIA LOMBARDIA S.R.L. A SOCIO UNICO (CF: 01864740129)
MEDICAL PARMA S.R.L.. (CF: 02221860345)
MEDIKRON SRL (CF: 04707001006)
</t>
  </si>
  <si>
    <t>CSL COMMERCIALE SANITARIA LOMBARDIA S.R.L. A SOCIO UNICO (CF: 01864740129)</t>
  </si>
  <si>
    <t>UPT Chieti - Adeguamento e messa a norma portone d'ingresso</t>
  </si>
  <si>
    <t xml:space="preserve">GEXMA SRL (CF: 01822260665)
</t>
  </si>
  <si>
    <t>GEXMA SRL (CF: 01822260665)</t>
  </si>
  <si>
    <t>Fornitura di tende veneziane per lo sportello di Popoli (PE)</t>
  </si>
  <si>
    <t xml:space="preserve">CAVALIERE DECO' (CF: 02242900682)
</t>
  </si>
  <si>
    <t>CAVALIERE DECO' (CF: 02242900682)</t>
  </si>
  <si>
    <t>FORNITURA DI FALDONI 25X35 IN CARTONE CON LACCI RIVETTATI</t>
  </si>
  <si>
    <t xml:space="preserve">INGROSCART SRL (CF: 01469840662)
OFFICE DEPOT ITALIA SRL (CF: 03675290286)
SUPER G SRL (CF: 01847950662)
</t>
  </si>
  <si>
    <t>OFFICE DEPOT ITALIA SRL (CF: 03675290286)</t>
  </si>
  <si>
    <t>FORNITURA DI BANDIERE PER INTERNI E ACCESSORI</t>
  </si>
  <si>
    <t xml:space="preserve">IDEABANDIERE S.N.C. DI MARINO F. E COIRO F. (CF: 05553870659)
</t>
  </si>
  <si>
    <t>IDEABANDIERE S.N.C. DI MARINO F. E COIRO F. (CF: 05553870659)</t>
  </si>
  <si>
    <t>UFFICI REGIONE ABRUZZO - fornitura energia elettrica</t>
  </si>
  <si>
    <t>DP Teramo - riparazione serranda</t>
  </si>
  <si>
    <t xml:space="preserve">PEDICONE GAETANO (CF: PDCGTN52M03L103Y)
</t>
  </si>
  <si>
    <t>PEDICONE GAETANO (CF: PDCGTN52M03L103Y)</t>
  </si>
  <si>
    <t>FORNITURA DI CARTELLINE TIPO MANILLA</t>
  </si>
  <si>
    <t xml:space="preserve">DUBINI S.R.L. (CF: 06262520155)
ERREBIAN SPA (CF: 08397890586)
INGROSCART SRL (CF: 01469840662)
</t>
  </si>
  <si>
    <t>DUBINI S.R.L. (CF: 06262520155)</t>
  </si>
  <si>
    <t>FORNITURA DI ROTOLI DI CARTA PER PLOTTER</t>
  </si>
  <si>
    <t xml:space="preserve">G.B. CARTA CANCELLERIA (CF: 01703181204)
</t>
  </si>
  <si>
    <t>G.B. CARTA CANCELLERIA (CF: 01703181204)</t>
  </si>
  <si>
    <t>BATTERIE PER DEFIBRILLATORI</t>
  </si>
  <si>
    <t xml:space="preserve">SATCOM SRL (CF: 01084800315)
</t>
  </si>
  <si>
    <t>SATCOM SRL (CF: 01084800315)</t>
  </si>
  <si>
    <t>FORNITURA DI TONER_CONTRATTO NORMATIVO PROT.250 DEL 23/6/22</t>
  </si>
  <si>
    <t xml:space="preserve">ERREBIAN SPA (CF: 08397890586)
</t>
  </si>
  <si>
    <t>ERREBIAN SPA (CF: 08397890586)</t>
  </si>
  <si>
    <t>FORNITURA DI CARTELLINE MANILLA</t>
  </si>
  <si>
    <t xml:space="preserve">DUBINI S.R.L. (CF: 06262520155)
</t>
  </si>
  <si>
    <t>ADESIONE AD ACCORDO QUADRO PER LA FORNITURA DI DPI REP 258 DEL 23/09/2022_MASCHERINE FFP2</t>
  </si>
  <si>
    <t xml:space="preserve">DITTA INDIVIDUALE DI PIZZOCRI NICOLO' (CF: PZZNCL94M04I577V)
</t>
  </si>
  <si>
    <t>DITTA INDIVIDUALE DI PIZZOCRI NICOLO' (CF: PZZNCL94M04I577V)</t>
  </si>
  <si>
    <t>MANUTENZIONE E RIPARAZIONE SEDUTE PRESSO LA DR ABRUZZO</t>
  </si>
  <si>
    <t xml:space="preserve">MOSCHELLA SEDUTE SRL (CF: 01991400670)
</t>
  </si>
  <si>
    <t>MOSCHELLA SEDUTE SRL (CF: 01991400670)</t>
  </si>
  <si>
    <t>FORNITURA SPRAY DISINFETTANTE</t>
  </si>
  <si>
    <t xml:space="preserve">CERICHEM BIOPHARM SRL (CF: 03728930714)
</t>
  </si>
  <si>
    <t>CERICHEM BIOPHARM SRL (CF: 03728930714)</t>
  </si>
  <si>
    <t>FORNITURA DI SCHERMI IN PLEXIGLASS</t>
  </si>
  <si>
    <t xml:space="preserve">ITALFOR SRL (CF: 01212750762)
</t>
  </si>
  <si>
    <t>ITALFOR SRL (CF: 01212750762)</t>
  </si>
  <si>
    <t>FORNITURA GEL DISINFETTANTE E DISPENSER</t>
  </si>
  <si>
    <t xml:space="preserve">ERBAGIL SRL (CF: 01468980626)
</t>
  </si>
  <si>
    <t>ERBAGIL SRL (CF: 01468980626)</t>
  </si>
  <si>
    <t xml:space="preserve">FORNITURA DI CONSUMABILI DA STAMPA </t>
  </si>
  <si>
    <t xml:space="preserve">LINEA DATA (CF: 03242680829)
</t>
  </si>
  <si>
    <t>LINEA DATA (CF: 03242680829)</t>
  </si>
  <si>
    <t>FORNITURA DI TESSERE MAGNETICHE</t>
  </si>
  <si>
    <t xml:space="preserve">GCARD SRL (CF: 12989501007)
</t>
  </si>
  <si>
    <t>GCARD SRL (CF: 12989501007)</t>
  </si>
  <si>
    <t>UPT Chieti e UT Popoli  - adeguamento impianto elettrico e gestione accessi</t>
  </si>
  <si>
    <t xml:space="preserve">ELECTRA SYSTEM DI DE DONNO ROBERTO (CF: DDNRRT65H22C632N)
</t>
  </si>
  <si>
    <t>ELECTRA SYSTEM DI DE DONNO ROBERTO (CF: DDNRRT65H22C632N)</t>
  </si>
  <si>
    <t>UFFICI REGIONE ABRUZZO - Servizio mensa e buoni pasto - Lotto n. 8</t>
  </si>
  <si>
    <t xml:space="preserve">EDENRED ITALIA SRL (CF: 01014660417)
</t>
  </si>
  <si>
    <t>EDENRED ITALIA SRL (CF: 01014660417)</t>
  </si>
  <si>
    <t>UFFICI REGIONE ABRUZZO - Servizio mensa e buoni pasto - Lotto n. 8 -Personale della Direzione Centrale</t>
  </si>
  <si>
    <t>DR Abruzzo - Servizio di membro esperto per accertamento lingua inglese selezione pubblica</t>
  </si>
  <si>
    <t xml:space="preserve">ANGLO AMERICAN SCHOOL SAS (CF: 01207860667)
</t>
  </si>
  <si>
    <t>ANGLO AMERICAN SCHOOL SAS (CF: 01207860667)</t>
  </si>
  <si>
    <t>UT SULMONA - messa a norma ringhiera esterna e apposizione segnaletica orizzontale di sicurezza sui gradini</t>
  </si>
  <si>
    <t xml:space="preserve">BUCCINI PIETRO (CF: BCCPTR63M29I501D)
</t>
  </si>
  <si>
    <t>BUCCINI PIETRO (CF: BCCPTR63M29I501D)</t>
  </si>
  <si>
    <t>FORNITURA DI CONSUMABILI PER STAMPANTI</t>
  </si>
  <si>
    <t xml:space="preserve">INK POINT SAS (CF: 04277791218)
LINEA DATA (CF: 03242680829)
</t>
  </si>
  <si>
    <t>SMALTIMENTO RIFIUTI BIODEGRADABILI PRESSO DISCARICA AUTORIZZATA</t>
  </si>
  <si>
    <t xml:space="preserve">IL VERDE SRLS UNIPERSONALE (CF: 02118640685)
</t>
  </si>
  <si>
    <t>Pescara - Via Rio Sparto 21 - fornitura e posa in opera box in alluminio presso reception</t>
  </si>
  <si>
    <t xml:space="preserve">DIELLEA DI DI LUCIDO ANTONIO (CF: 01744200682)
</t>
  </si>
  <si>
    <t>DIELLEA DI DI LUCIDO ANTONIO (CF: 01744200682)</t>
  </si>
  <si>
    <t>Pescara - Via Rio Sparto 21 - intervento urgente per ripristino di un motocondensatore</t>
  </si>
  <si>
    <t xml:space="preserve">TORTELLA LINO (CF: TRTLNI78M20E435D)
</t>
  </si>
  <si>
    <t>TORTELLA LINO (CF: TRTLNI78M20E435D)</t>
  </si>
  <si>
    <t>FORNITURA DI TONER PER STAMPANTI TK-3170</t>
  </si>
  <si>
    <t xml:space="preserve">KYOCERA SPA (CF: 02973040963)
</t>
  </si>
  <si>
    <t>KYOCERA SPA (CF: 02973040963)</t>
  </si>
  <si>
    <t>FORNITURA DI 20 TERMOCONVETTOTI PORTATILI MOD. CALEO TT OLIMPIA SPLENDID 2000W</t>
  </si>
  <si>
    <t xml:space="preserve">ALICOM SRL (CF: 01618660680)
</t>
  </si>
  <si>
    <t>ALICOM SRL (CF: 01618660680)</t>
  </si>
  <si>
    <t>UT AVEZZANO - fornitura e posa in opera per copertura provvisoria</t>
  </si>
  <si>
    <t>UPT CHIETI - Riparazione caldaie</t>
  </si>
  <si>
    <t>DP TERAMO - fornitura e posa in opera reti antivolatili</t>
  </si>
  <si>
    <t>PESCARA P.zza ITALIA e DP Teramo - fornitura e posa in opera attrezzature antintrusione</t>
  </si>
  <si>
    <t>DP CHIETI  - lavori di tinteggiatura</t>
  </si>
  <si>
    <t>UT CASTEL DI SANGRO - risanamento igienico e relativa tinteggiatura</t>
  </si>
  <si>
    <t xml:space="preserve">fornitura di gas naturale </t>
  </si>
  <si>
    <t>DR ABRUZZO - Affidamento in concessione del servizio dâ€™installazione e gestione di distributori automatici presso alcune sedi degli uffici dellâ€™Agenzia delle Entrate</t>
  </si>
  <si>
    <t xml:space="preserve">SOGEDAI SRL (CF: 00060700689)
</t>
  </si>
  <si>
    <t>SOGEDAI SRL (CF: 00060700689)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</si>
</sst>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"7060921855"</f>
        <v>7060921855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42917</v>
      </c>
      <c r="J3" s="2">
        <v>43281</v>
      </c>
      <c r="K3">
        <v>535248.53</v>
      </c>
    </row>
    <row r="4" spans="1:11" x14ac:dyDescent="0.25">
      <c r="A4" t="str">
        <f>"6996622320"</f>
        <v>6996622320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0</v>
      </c>
      <c r="I4" s="2">
        <v>42794</v>
      </c>
      <c r="J4" s="2">
        <v>43220</v>
      </c>
      <c r="K4">
        <v>145031.64000000001</v>
      </c>
    </row>
    <row r="5" spans="1:11" x14ac:dyDescent="0.25">
      <c r="A5" t="str">
        <f>"7385293893"</f>
        <v>7385293893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25</v>
      </c>
      <c r="G5" t="s">
        <v>26</v>
      </c>
      <c r="H5">
        <v>3051204.12</v>
      </c>
      <c r="I5" s="2">
        <v>43144</v>
      </c>
      <c r="J5" s="2">
        <v>44239</v>
      </c>
      <c r="K5">
        <v>2324131.7400000002</v>
      </c>
    </row>
    <row r="6" spans="1:11" x14ac:dyDescent="0.25">
      <c r="A6" t="str">
        <f>"7446396060"</f>
        <v>7446396060</v>
      </c>
      <c r="B6" t="str">
        <f t="shared" si="0"/>
        <v>06363391001</v>
      </c>
      <c r="C6" t="s">
        <v>16</v>
      </c>
      <c r="D6" t="s">
        <v>27</v>
      </c>
      <c r="E6" t="s">
        <v>18</v>
      </c>
      <c r="F6" s="1" t="s">
        <v>28</v>
      </c>
      <c r="G6" t="s">
        <v>29</v>
      </c>
      <c r="H6">
        <v>0</v>
      </c>
      <c r="I6" s="2">
        <v>43282</v>
      </c>
      <c r="J6" s="2">
        <v>43646</v>
      </c>
      <c r="K6">
        <v>585842.94999999995</v>
      </c>
    </row>
    <row r="7" spans="1:11" x14ac:dyDescent="0.25">
      <c r="A7" t="str">
        <f>"74460502D8"</f>
        <v>74460502D8</v>
      </c>
      <c r="B7" t="str">
        <f t="shared" si="0"/>
        <v>06363391001</v>
      </c>
      <c r="C7" t="s">
        <v>16</v>
      </c>
      <c r="D7" t="s">
        <v>30</v>
      </c>
      <c r="E7" t="s">
        <v>18</v>
      </c>
      <c r="F7" s="1" t="s">
        <v>31</v>
      </c>
      <c r="G7" t="s">
        <v>32</v>
      </c>
      <c r="H7">
        <v>93117.2</v>
      </c>
      <c r="I7" s="2">
        <v>43245</v>
      </c>
      <c r="J7" s="2">
        <v>45070</v>
      </c>
      <c r="K7">
        <v>83805.509999999995</v>
      </c>
    </row>
    <row r="8" spans="1:11" x14ac:dyDescent="0.25">
      <c r="A8" t="str">
        <f>"ZF22876EE0"</f>
        <v>ZF22876EE0</v>
      </c>
      <c r="B8" t="str">
        <f t="shared" si="0"/>
        <v>06363391001</v>
      </c>
      <c r="C8" t="s">
        <v>16</v>
      </c>
      <c r="D8" t="s">
        <v>33</v>
      </c>
      <c r="E8" t="s">
        <v>34</v>
      </c>
      <c r="F8" s="1" t="s">
        <v>19</v>
      </c>
      <c r="G8" t="s">
        <v>20</v>
      </c>
      <c r="H8">
        <v>0</v>
      </c>
      <c r="I8" s="2">
        <v>43525</v>
      </c>
      <c r="J8" s="2">
        <v>43889</v>
      </c>
      <c r="K8">
        <v>64535.13</v>
      </c>
    </row>
    <row r="9" spans="1:11" x14ac:dyDescent="0.25">
      <c r="A9" t="str">
        <f>"7833068433"</f>
        <v>7833068433</v>
      </c>
      <c r="B9" t="str">
        <f t="shared" si="0"/>
        <v>06363391001</v>
      </c>
      <c r="C9" t="s">
        <v>16</v>
      </c>
      <c r="D9" t="s">
        <v>35</v>
      </c>
      <c r="E9" t="s">
        <v>18</v>
      </c>
      <c r="F9" s="1" t="s">
        <v>36</v>
      </c>
      <c r="G9" t="s">
        <v>37</v>
      </c>
      <c r="H9">
        <v>0</v>
      </c>
      <c r="I9" s="2">
        <v>43545</v>
      </c>
      <c r="J9" s="2">
        <v>43910</v>
      </c>
      <c r="K9">
        <v>713774.73</v>
      </c>
    </row>
    <row r="10" spans="1:11" x14ac:dyDescent="0.25">
      <c r="A10" t="str">
        <f>"Z52290CB28"</f>
        <v>Z52290CB28</v>
      </c>
      <c r="B10" t="str">
        <f t="shared" si="0"/>
        <v>06363391001</v>
      </c>
      <c r="C10" t="s">
        <v>16</v>
      </c>
      <c r="D10" t="s">
        <v>38</v>
      </c>
      <c r="E10" t="s">
        <v>34</v>
      </c>
      <c r="F10" s="1" t="s">
        <v>39</v>
      </c>
      <c r="G10" t="s">
        <v>40</v>
      </c>
      <c r="H10">
        <v>18320</v>
      </c>
      <c r="I10" s="2">
        <v>43709</v>
      </c>
      <c r="J10" s="2">
        <v>44742</v>
      </c>
      <c r="K10">
        <v>16651.93</v>
      </c>
    </row>
    <row r="11" spans="1:11" x14ac:dyDescent="0.25">
      <c r="A11" t="str">
        <f>"Z3F2A62DE0"</f>
        <v>Z3F2A62DE0</v>
      </c>
      <c r="B11" t="str">
        <f t="shared" si="0"/>
        <v>06363391001</v>
      </c>
      <c r="C11" t="s">
        <v>16</v>
      </c>
      <c r="D11" t="s">
        <v>41</v>
      </c>
      <c r="E11" t="s">
        <v>34</v>
      </c>
      <c r="F11" s="1" t="s">
        <v>42</v>
      </c>
      <c r="G11" t="s">
        <v>43</v>
      </c>
      <c r="H11">
        <v>38320.06</v>
      </c>
      <c r="I11" s="2">
        <v>43770</v>
      </c>
      <c r="J11" s="2">
        <v>44196</v>
      </c>
      <c r="K11">
        <v>37614.54</v>
      </c>
    </row>
    <row r="12" spans="1:11" x14ac:dyDescent="0.25">
      <c r="A12" t="str">
        <f>"8120486509"</f>
        <v>8120486509</v>
      </c>
      <c r="B12" t="str">
        <f t="shared" si="0"/>
        <v>06363391001</v>
      </c>
      <c r="C12" t="s">
        <v>16</v>
      </c>
      <c r="D12" t="s">
        <v>44</v>
      </c>
      <c r="E12" t="s">
        <v>18</v>
      </c>
      <c r="F12" s="1" t="s">
        <v>36</v>
      </c>
      <c r="G12" t="s">
        <v>37</v>
      </c>
      <c r="H12">
        <v>0</v>
      </c>
      <c r="I12" s="2">
        <v>43891</v>
      </c>
      <c r="J12" s="2">
        <v>44255</v>
      </c>
      <c r="K12">
        <v>180769.19</v>
      </c>
    </row>
    <row r="13" spans="1:11" x14ac:dyDescent="0.25">
      <c r="A13" t="str">
        <f>"6707601772"</f>
        <v>6707601772</v>
      </c>
      <c r="B13" t="str">
        <f t="shared" si="0"/>
        <v>06363391001</v>
      </c>
      <c r="C13" t="s">
        <v>16</v>
      </c>
      <c r="D13" t="s">
        <v>45</v>
      </c>
      <c r="E13" t="s">
        <v>18</v>
      </c>
      <c r="F13" s="1" t="s">
        <v>46</v>
      </c>
      <c r="G13" t="s">
        <v>47</v>
      </c>
      <c r="H13">
        <v>2280700.84</v>
      </c>
      <c r="I13" s="2">
        <v>42522</v>
      </c>
      <c r="J13" s="2">
        <v>44034</v>
      </c>
      <c r="K13">
        <v>2014116</v>
      </c>
    </row>
    <row r="14" spans="1:11" x14ac:dyDescent="0.25">
      <c r="A14" t="str">
        <f>"Z452BBF76B"</f>
        <v>Z452BBF76B</v>
      </c>
      <c r="B14" t="str">
        <f t="shared" si="0"/>
        <v>06363391001</v>
      </c>
      <c r="C14" t="s">
        <v>16</v>
      </c>
      <c r="D14" t="s">
        <v>48</v>
      </c>
      <c r="E14" t="s">
        <v>34</v>
      </c>
      <c r="F14" s="1" t="s">
        <v>49</v>
      </c>
      <c r="G14" t="s">
        <v>50</v>
      </c>
      <c r="H14">
        <v>13190</v>
      </c>
      <c r="I14" s="2">
        <v>43885</v>
      </c>
      <c r="J14" s="2">
        <v>43908</v>
      </c>
      <c r="K14">
        <v>13190</v>
      </c>
    </row>
    <row r="15" spans="1:11" x14ac:dyDescent="0.25">
      <c r="A15" t="str">
        <f>"Z262C758DC"</f>
        <v>Z262C758DC</v>
      </c>
      <c r="B15" t="str">
        <f t="shared" si="0"/>
        <v>06363391001</v>
      </c>
      <c r="C15" t="s">
        <v>16</v>
      </c>
      <c r="D15" t="s">
        <v>51</v>
      </c>
      <c r="E15" t="s">
        <v>34</v>
      </c>
      <c r="F15" s="1" t="s">
        <v>52</v>
      </c>
      <c r="G15" t="s">
        <v>53</v>
      </c>
      <c r="H15">
        <v>38524.879999999997</v>
      </c>
      <c r="I15" s="2">
        <v>43922</v>
      </c>
      <c r="J15" s="2">
        <v>44196</v>
      </c>
      <c r="K15">
        <v>34481.35</v>
      </c>
    </row>
    <row r="16" spans="1:11" x14ac:dyDescent="0.25">
      <c r="A16" t="str">
        <f>"Z072D91FAF"</f>
        <v>Z072D91FAF</v>
      </c>
      <c r="B16" t="str">
        <f t="shared" si="0"/>
        <v>06363391001</v>
      </c>
      <c r="C16" t="s">
        <v>16</v>
      </c>
      <c r="D16" t="s">
        <v>54</v>
      </c>
      <c r="E16" t="s">
        <v>18</v>
      </c>
      <c r="F16" s="1" t="s">
        <v>31</v>
      </c>
      <c r="G16" t="s">
        <v>32</v>
      </c>
      <c r="H16">
        <v>23984.400000000001</v>
      </c>
      <c r="I16" s="2">
        <v>44105</v>
      </c>
      <c r="J16" s="2">
        <v>45930</v>
      </c>
      <c r="K16">
        <v>10793.07</v>
      </c>
    </row>
    <row r="17" spans="1:11" x14ac:dyDescent="0.25">
      <c r="A17" t="str">
        <f>"8365858C68"</f>
        <v>8365858C68</v>
      </c>
      <c r="B17" t="str">
        <f t="shared" si="0"/>
        <v>06363391001</v>
      </c>
      <c r="C17" t="s">
        <v>16</v>
      </c>
      <c r="D17" t="s">
        <v>55</v>
      </c>
      <c r="E17" t="s">
        <v>56</v>
      </c>
      <c r="F17" s="1" t="s">
        <v>57</v>
      </c>
      <c r="G17" t="s">
        <v>58</v>
      </c>
      <c r="H17">
        <v>258235.33</v>
      </c>
      <c r="I17" s="2">
        <v>44105</v>
      </c>
      <c r="J17" s="2">
        <v>44469</v>
      </c>
      <c r="K17">
        <v>207367.59</v>
      </c>
    </row>
    <row r="18" spans="1:11" x14ac:dyDescent="0.25">
      <c r="A18" t="str">
        <f>"8495741B40"</f>
        <v>8495741B40</v>
      </c>
      <c r="B18" t="str">
        <f t="shared" si="0"/>
        <v>06363391001</v>
      </c>
      <c r="C18" t="s">
        <v>16</v>
      </c>
      <c r="D18" t="s">
        <v>59</v>
      </c>
      <c r="E18" t="s">
        <v>18</v>
      </c>
      <c r="F18" s="1" t="s">
        <v>60</v>
      </c>
      <c r="G18" t="s">
        <v>61</v>
      </c>
      <c r="H18">
        <v>269218.74</v>
      </c>
      <c r="I18" s="2">
        <v>44136</v>
      </c>
      <c r="J18" s="2">
        <v>45291</v>
      </c>
      <c r="K18">
        <v>197301</v>
      </c>
    </row>
    <row r="19" spans="1:11" x14ac:dyDescent="0.25">
      <c r="A19" t="str">
        <f>"85434516CB"</f>
        <v>85434516CB</v>
      </c>
      <c r="B19" t="str">
        <f t="shared" si="0"/>
        <v>06363391001</v>
      </c>
      <c r="C19" t="s">
        <v>16</v>
      </c>
      <c r="D19" t="s">
        <v>62</v>
      </c>
      <c r="E19" t="s">
        <v>18</v>
      </c>
      <c r="F19" s="1" t="s">
        <v>63</v>
      </c>
      <c r="G19" t="s">
        <v>64</v>
      </c>
      <c r="H19">
        <v>742562.4</v>
      </c>
      <c r="I19" s="2">
        <v>44287</v>
      </c>
      <c r="J19" s="2">
        <v>45016</v>
      </c>
      <c r="K19">
        <v>739776.28</v>
      </c>
    </row>
    <row r="20" spans="1:11" x14ac:dyDescent="0.25">
      <c r="A20" t="str">
        <f>"8543283C26"</f>
        <v>8543283C26</v>
      </c>
      <c r="B20" t="str">
        <f t="shared" si="0"/>
        <v>06363391001</v>
      </c>
      <c r="C20" t="s">
        <v>16</v>
      </c>
      <c r="D20" t="s">
        <v>65</v>
      </c>
      <c r="E20" t="s">
        <v>18</v>
      </c>
      <c r="F20" s="1" t="s">
        <v>36</v>
      </c>
      <c r="G20" t="s">
        <v>37</v>
      </c>
      <c r="H20">
        <v>0</v>
      </c>
      <c r="I20" s="2">
        <v>44256</v>
      </c>
      <c r="J20" s="2">
        <v>44620</v>
      </c>
      <c r="K20">
        <v>382292.66</v>
      </c>
    </row>
    <row r="21" spans="1:11" x14ac:dyDescent="0.25">
      <c r="A21" t="str">
        <f>"8604863D92"</f>
        <v>8604863D92</v>
      </c>
      <c r="B21" t="str">
        <f t="shared" si="0"/>
        <v>06363391001</v>
      </c>
      <c r="C21" t="s">
        <v>16</v>
      </c>
      <c r="D21" t="s">
        <v>66</v>
      </c>
      <c r="E21" t="s">
        <v>18</v>
      </c>
      <c r="F21" s="1" t="s">
        <v>67</v>
      </c>
      <c r="G21" t="s">
        <v>68</v>
      </c>
      <c r="H21">
        <v>49944.45</v>
      </c>
      <c r="I21" s="2">
        <v>44230</v>
      </c>
      <c r="J21" s="2">
        <v>44959</v>
      </c>
      <c r="K21">
        <v>26592.9</v>
      </c>
    </row>
    <row r="22" spans="1:11" x14ac:dyDescent="0.25">
      <c r="A22" t="str">
        <f>"8613270741"</f>
        <v>8613270741</v>
      </c>
      <c r="B22" t="str">
        <f t="shared" si="0"/>
        <v>06363391001</v>
      </c>
      <c r="C22" t="s">
        <v>16</v>
      </c>
      <c r="D22" t="s">
        <v>69</v>
      </c>
      <c r="E22" t="s">
        <v>18</v>
      </c>
      <c r="F22" s="1" t="s">
        <v>31</v>
      </c>
      <c r="G22" t="s">
        <v>32</v>
      </c>
      <c r="H22">
        <v>42526.8</v>
      </c>
      <c r="I22" s="2">
        <v>44256</v>
      </c>
      <c r="J22" s="2">
        <v>46081</v>
      </c>
      <c r="K22">
        <v>12758.04</v>
      </c>
    </row>
    <row r="23" spans="1:11" x14ac:dyDescent="0.25">
      <c r="A23" t="str">
        <f>"ZC730DBB30"</f>
        <v>ZC730DBB30</v>
      </c>
      <c r="B23" t="str">
        <f t="shared" si="0"/>
        <v>06363391001</v>
      </c>
      <c r="C23" t="s">
        <v>16</v>
      </c>
      <c r="D23" t="s">
        <v>70</v>
      </c>
      <c r="E23" t="s">
        <v>34</v>
      </c>
      <c r="F23" s="1" t="s">
        <v>71</v>
      </c>
      <c r="G23" t="s">
        <v>72</v>
      </c>
      <c r="H23">
        <v>10080</v>
      </c>
      <c r="I23" s="2">
        <v>44302</v>
      </c>
      <c r="J23" s="2">
        <v>45823</v>
      </c>
      <c r="K23">
        <v>4200</v>
      </c>
    </row>
    <row r="24" spans="1:11" x14ac:dyDescent="0.25">
      <c r="A24" t="str">
        <f>"8570606FCC"</f>
        <v>8570606FCC</v>
      </c>
      <c r="B24" t="str">
        <f t="shared" si="0"/>
        <v>06363391001</v>
      </c>
      <c r="C24" t="s">
        <v>16</v>
      </c>
      <c r="D24" t="s">
        <v>73</v>
      </c>
      <c r="E24" t="s">
        <v>56</v>
      </c>
      <c r="F24" s="1" t="s">
        <v>74</v>
      </c>
      <c r="G24" t="s">
        <v>58</v>
      </c>
      <c r="H24">
        <v>157603.32999999999</v>
      </c>
      <c r="I24" s="2">
        <v>44287</v>
      </c>
      <c r="J24" s="2">
        <v>44650</v>
      </c>
      <c r="K24">
        <v>101805.97</v>
      </c>
    </row>
    <row r="25" spans="1:11" x14ac:dyDescent="0.25">
      <c r="A25" t="str">
        <f>"864667993B"</f>
        <v>864667993B</v>
      </c>
      <c r="B25" t="str">
        <f t="shared" si="0"/>
        <v>06363391001</v>
      </c>
      <c r="C25" t="s">
        <v>16</v>
      </c>
      <c r="D25" t="s">
        <v>75</v>
      </c>
      <c r="E25" t="s">
        <v>18</v>
      </c>
      <c r="F25" s="1" t="s">
        <v>76</v>
      </c>
      <c r="G25" t="s">
        <v>77</v>
      </c>
      <c r="H25">
        <v>361736.94</v>
      </c>
      <c r="I25" s="2">
        <v>44287</v>
      </c>
      <c r="J25" s="2">
        <v>45704</v>
      </c>
      <c r="K25">
        <v>163361.70000000001</v>
      </c>
    </row>
    <row r="26" spans="1:11" x14ac:dyDescent="0.25">
      <c r="A26" t="str">
        <f>"Z7D31AD509"</f>
        <v>Z7D31AD509</v>
      </c>
      <c r="B26" t="str">
        <f t="shared" si="0"/>
        <v>06363391001</v>
      </c>
      <c r="C26" t="s">
        <v>16</v>
      </c>
      <c r="D26" t="s">
        <v>78</v>
      </c>
      <c r="E26" t="s">
        <v>34</v>
      </c>
      <c r="F26" s="1" t="s">
        <v>79</v>
      </c>
      <c r="G26" t="s">
        <v>80</v>
      </c>
      <c r="H26">
        <v>750</v>
      </c>
      <c r="I26" s="2">
        <v>44327</v>
      </c>
      <c r="J26" s="2">
        <v>44335</v>
      </c>
      <c r="K26">
        <v>750</v>
      </c>
    </row>
    <row r="27" spans="1:11" x14ac:dyDescent="0.25">
      <c r="A27" t="str">
        <f>"8716402A78"</f>
        <v>8716402A78</v>
      </c>
      <c r="B27" t="str">
        <f t="shared" si="0"/>
        <v>06363391001</v>
      </c>
      <c r="C27" t="s">
        <v>16</v>
      </c>
      <c r="D27" t="s">
        <v>81</v>
      </c>
      <c r="E27" t="s">
        <v>18</v>
      </c>
      <c r="F27" s="1" t="s">
        <v>82</v>
      </c>
      <c r="G27" t="s">
        <v>83</v>
      </c>
      <c r="H27">
        <v>135396.79</v>
      </c>
      <c r="I27" s="2">
        <v>44317</v>
      </c>
      <c r="J27" s="2">
        <v>45412</v>
      </c>
      <c r="K27">
        <v>49484.23</v>
      </c>
    </row>
    <row r="28" spans="1:11" x14ac:dyDescent="0.25">
      <c r="A28" t="str">
        <f>"8795957D54"</f>
        <v>8795957D54</v>
      </c>
      <c r="B28" t="str">
        <f t="shared" si="0"/>
        <v>06363391001</v>
      </c>
      <c r="C28" t="s">
        <v>16</v>
      </c>
      <c r="D28" t="s">
        <v>84</v>
      </c>
      <c r="E28" t="s">
        <v>18</v>
      </c>
      <c r="F28" s="1" t="s">
        <v>31</v>
      </c>
      <c r="G28" t="s">
        <v>32</v>
      </c>
      <c r="H28">
        <v>66152.800000000003</v>
      </c>
      <c r="I28" s="2">
        <v>44494</v>
      </c>
      <c r="J28" s="2">
        <v>46418</v>
      </c>
      <c r="K28">
        <v>9922.86</v>
      </c>
    </row>
    <row r="29" spans="1:11" x14ac:dyDescent="0.25">
      <c r="A29" t="str">
        <f>"8795827210"</f>
        <v>8795827210</v>
      </c>
      <c r="B29" t="str">
        <f t="shared" si="0"/>
        <v>06363391001</v>
      </c>
      <c r="C29" t="s">
        <v>16</v>
      </c>
      <c r="D29" t="s">
        <v>85</v>
      </c>
      <c r="E29" t="s">
        <v>18</v>
      </c>
      <c r="F29" s="1" t="s">
        <v>86</v>
      </c>
      <c r="G29" t="s">
        <v>87</v>
      </c>
      <c r="H29">
        <v>0</v>
      </c>
      <c r="I29" s="2">
        <v>44470</v>
      </c>
      <c r="J29" s="2">
        <v>44834</v>
      </c>
      <c r="K29">
        <v>534163.41</v>
      </c>
    </row>
    <row r="30" spans="1:11" x14ac:dyDescent="0.25">
      <c r="A30" t="str">
        <f>"8754731890"</f>
        <v>8754731890</v>
      </c>
      <c r="B30" t="str">
        <f t="shared" si="0"/>
        <v>06363391001</v>
      </c>
      <c r="C30" t="s">
        <v>16</v>
      </c>
      <c r="D30" t="s">
        <v>88</v>
      </c>
      <c r="E30" t="s">
        <v>34</v>
      </c>
      <c r="F30" s="1" t="s">
        <v>89</v>
      </c>
      <c r="G30" t="s">
        <v>90</v>
      </c>
      <c r="H30">
        <v>53568</v>
      </c>
      <c r="I30" s="2">
        <v>44378</v>
      </c>
      <c r="J30" s="2">
        <v>45107</v>
      </c>
      <c r="K30">
        <v>30598.65</v>
      </c>
    </row>
    <row r="31" spans="1:11" x14ac:dyDescent="0.25">
      <c r="A31" t="str">
        <f>"885694021B"</f>
        <v>885694021B</v>
      </c>
      <c r="B31" t="str">
        <f t="shared" si="0"/>
        <v>06363391001</v>
      </c>
      <c r="C31" t="s">
        <v>16</v>
      </c>
      <c r="D31" t="s">
        <v>91</v>
      </c>
      <c r="E31" t="s">
        <v>18</v>
      </c>
      <c r="F31" s="1" t="s">
        <v>92</v>
      </c>
      <c r="G31" s="1" t="s">
        <v>92</v>
      </c>
      <c r="H31">
        <v>149649.38</v>
      </c>
      <c r="I31" s="2">
        <v>44454</v>
      </c>
      <c r="J31" s="2">
        <v>45500</v>
      </c>
      <c r="K31">
        <v>49171.27</v>
      </c>
    </row>
    <row r="32" spans="1:11" x14ac:dyDescent="0.25">
      <c r="A32" t="str">
        <f>"ZD53349003"</f>
        <v>ZD53349003</v>
      </c>
      <c r="B32" t="str">
        <f t="shared" si="0"/>
        <v>06363391001</v>
      </c>
      <c r="C32" t="s">
        <v>16</v>
      </c>
      <c r="D32" t="s">
        <v>93</v>
      </c>
      <c r="E32" t="s">
        <v>34</v>
      </c>
      <c r="F32" s="1" t="s">
        <v>94</v>
      </c>
      <c r="G32" t="s">
        <v>95</v>
      </c>
      <c r="H32">
        <v>19521.36</v>
      </c>
      <c r="I32" s="2">
        <v>44470</v>
      </c>
      <c r="J32" s="2">
        <v>44592</v>
      </c>
      <c r="K32">
        <v>13029.06</v>
      </c>
    </row>
    <row r="33" spans="1:11" x14ac:dyDescent="0.25">
      <c r="A33" t="str">
        <f>"Z1433750EA"</f>
        <v>Z1433750EA</v>
      </c>
      <c r="B33" t="str">
        <f t="shared" si="0"/>
        <v>06363391001</v>
      </c>
      <c r="C33" t="s">
        <v>16</v>
      </c>
      <c r="D33" t="s">
        <v>96</v>
      </c>
      <c r="E33" t="s">
        <v>34</v>
      </c>
      <c r="F33" s="1" t="s">
        <v>97</v>
      </c>
      <c r="G33" t="s">
        <v>98</v>
      </c>
      <c r="H33">
        <v>1200</v>
      </c>
      <c r="I33" s="2">
        <v>44505</v>
      </c>
      <c r="J33" s="2">
        <v>45600</v>
      </c>
      <c r="K33">
        <v>500</v>
      </c>
    </row>
    <row r="34" spans="1:11" x14ac:dyDescent="0.25">
      <c r="A34" t="str">
        <f>"Z8733AF3FB"</f>
        <v>Z8733AF3FB</v>
      </c>
      <c r="B34" t="str">
        <f t="shared" si="0"/>
        <v>06363391001</v>
      </c>
      <c r="C34" t="s">
        <v>16</v>
      </c>
      <c r="D34" t="s">
        <v>99</v>
      </c>
      <c r="E34" t="s">
        <v>34</v>
      </c>
      <c r="F34" s="1" t="s">
        <v>100</v>
      </c>
      <c r="G34" t="s">
        <v>101</v>
      </c>
      <c r="H34">
        <v>2400</v>
      </c>
      <c r="I34" s="2">
        <v>44543</v>
      </c>
      <c r="J34" s="2">
        <v>44588</v>
      </c>
      <c r="K34">
        <v>2400</v>
      </c>
    </row>
    <row r="35" spans="1:11" x14ac:dyDescent="0.25">
      <c r="A35" t="str">
        <f>"ZC333C11C8"</f>
        <v>ZC333C11C8</v>
      </c>
      <c r="B35" t="str">
        <f t="shared" ref="B35:B66" si="1">"06363391001"</f>
        <v>06363391001</v>
      </c>
      <c r="C35" t="s">
        <v>16</v>
      </c>
      <c r="D35" t="s">
        <v>102</v>
      </c>
      <c r="E35" t="s">
        <v>34</v>
      </c>
      <c r="F35" s="1" t="s">
        <v>103</v>
      </c>
      <c r="G35" t="s">
        <v>104</v>
      </c>
      <c r="H35">
        <v>9500</v>
      </c>
      <c r="I35" s="2">
        <v>44550</v>
      </c>
      <c r="J35" s="2">
        <v>44550</v>
      </c>
      <c r="K35">
        <v>9500</v>
      </c>
    </row>
    <row r="36" spans="1:11" x14ac:dyDescent="0.25">
      <c r="A36" t="str">
        <f>"ZF6338C88F"</f>
        <v>ZF6338C88F</v>
      </c>
      <c r="B36" t="str">
        <f t="shared" si="1"/>
        <v>06363391001</v>
      </c>
      <c r="C36" t="s">
        <v>16</v>
      </c>
      <c r="D36" t="s">
        <v>105</v>
      </c>
      <c r="E36" t="s">
        <v>34</v>
      </c>
      <c r="F36" s="1" t="s">
        <v>106</v>
      </c>
      <c r="G36" t="s">
        <v>107</v>
      </c>
      <c r="H36">
        <v>17345.62</v>
      </c>
      <c r="I36" s="2">
        <v>44511</v>
      </c>
      <c r="J36" s="2">
        <v>44571</v>
      </c>
      <c r="K36">
        <v>17346.189999999999</v>
      </c>
    </row>
    <row r="37" spans="1:11" x14ac:dyDescent="0.25">
      <c r="A37" t="str">
        <f>"Z5A33992A6"</f>
        <v>Z5A33992A6</v>
      </c>
      <c r="B37" t="str">
        <f t="shared" si="1"/>
        <v>06363391001</v>
      </c>
      <c r="C37" t="s">
        <v>16</v>
      </c>
      <c r="D37" t="s">
        <v>55</v>
      </c>
      <c r="E37" t="s">
        <v>34</v>
      </c>
      <c r="F37" s="1" t="s">
        <v>74</v>
      </c>
      <c r="G37" t="s">
        <v>58</v>
      </c>
      <c r="H37">
        <v>39981.17</v>
      </c>
      <c r="I37" s="2">
        <v>44516</v>
      </c>
      <c r="J37" s="2">
        <v>44592</v>
      </c>
      <c r="K37">
        <v>39595.660000000003</v>
      </c>
    </row>
    <row r="38" spans="1:11" x14ac:dyDescent="0.25">
      <c r="A38" t="str">
        <f>"Z2A33C77B1"</f>
        <v>Z2A33C77B1</v>
      </c>
      <c r="B38" t="str">
        <f t="shared" si="1"/>
        <v>06363391001</v>
      </c>
      <c r="C38" t="s">
        <v>16</v>
      </c>
      <c r="D38" t="s">
        <v>108</v>
      </c>
      <c r="E38" t="s">
        <v>34</v>
      </c>
      <c r="F38" s="1" t="s">
        <v>109</v>
      </c>
      <c r="G38" t="s">
        <v>110</v>
      </c>
      <c r="H38">
        <v>20531.2</v>
      </c>
      <c r="I38" s="2">
        <v>44531</v>
      </c>
      <c r="J38" s="2">
        <v>44561</v>
      </c>
      <c r="K38">
        <v>20531.2</v>
      </c>
    </row>
    <row r="39" spans="1:11" x14ac:dyDescent="0.25">
      <c r="A39" t="str">
        <f>"ZE5342D892"</f>
        <v>ZE5342D892</v>
      </c>
      <c r="B39" t="str">
        <f t="shared" si="1"/>
        <v>06363391001</v>
      </c>
      <c r="C39" t="s">
        <v>16</v>
      </c>
      <c r="D39" t="s">
        <v>111</v>
      </c>
      <c r="E39" t="s">
        <v>34</v>
      </c>
      <c r="F39" s="1" t="s">
        <v>112</v>
      </c>
      <c r="G39" t="s">
        <v>113</v>
      </c>
      <c r="H39">
        <v>665</v>
      </c>
      <c r="I39" s="2">
        <v>44532</v>
      </c>
      <c r="J39" s="2">
        <v>44599</v>
      </c>
      <c r="K39">
        <v>665</v>
      </c>
    </row>
    <row r="40" spans="1:11" x14ac:dyDescent="0.25">
      <c r="A40" t="str">
        <f>"ZBD341158F"</f>
        <v>ZBD341158F</v>
      </c>
      <c r="B40" t="str">
        <f t="shared" si="1"/>
        <v>06363391001</v>
      </c>
      <c r="C40" t="s">
        <v>16</v>
      </c>
      <c r="D40" t="s">
        <v>114</v>
      </c>
      <c r="E40" t="s">
        <v>34</v>
      </c>
      <c r="F40" s="1" t="s">
        <v>115</v>
      </c>
      <c r="G40" t="s">
        <v>116</v>
      </c>
      <c r="H40">
        <v>19000</v>
      </c>
      <c r="I40" s="2">
        <v>44537</v>
      </c>
      <c r="J40" s="2">
        <v>44575</v>
      </c>
      <c r="K40">
        <v>18995.439999999999</v>
      </c>
    </row>
    <row r="41" spans="1:11" x14ac:dyDescent="0.25">
      <c r="A41" t="str">
        <f>"8982923E8D"</f>
        <v>8982923E8D</v>
      </c>
      <c r="B41" t="str">
        <f t="shared" si="1"/>
        <v>06363391001</v>
      </c>
      <c r="C41" t="s">
        <v>16</v>
      </c>
      <c r="D41" t="s">
        <v>117</v>
      </c>
      <c r="E41" t="s">
        <v>34</v>
      </c>
      <c r="F41" s="1" t="s">
        <v>118</v>
      </c>
      <c r="G41" t="s">
        <v>119</v>
      </c>
      <c r="H41">
        <v>48727.32</v>
      </c>
      <c r="I41" s="2">
        <v>44537</v>
      </c>
      <c r="J41" s="2">
        <v>44681</v>
      </c>
      <c r="K41">
        <v>48727.16</v>
      </c>
    </row>
    <row r="42" spans="1:11" x14ac:dyDescent="0.25">
      <c r="A42" t="str">
        <f>"8972487A7F"</f>
        <v>8972487A7F</v>
      </c>
      <c r="B42" t="str">
        <f t="shared" si="1"/>
        <v>06363391001</v>
      </c>
      <c r="C42" t="s">
        <v>16</v>
      </c>
      <c r="D42" t="s">
        <v>120</v>
      </c>
      <c r="E42" t="s">
        <v>34</v>
      </c>
      <c r="F42" s="1" t="s">
        <v>121</v>
      </c>
      <c r="G42" t="s">
        <v>122</v>
      </c>
      <c r="H42">
        <v>33504.86</v>
      </c>
      <c r="I42" s="2">
        <v>44547</v>
      </c>
      <c r="J42" s="2">
        <v>44595</v>
      </c>
      <c r="K42">
        <v>33504.86</v>
      </c>
    </row>
    <row r="43" spans="1:11" x14ac:dyDescent="0.25">
      <c r="A43" t="str">
        <f>"Z87347A05A"</f>
        <v>Z87347A05A</v>
      </c>
      <c r="B43" t="str">
        <f t="shared" si="1"/>
        <v>06363391001</v>
      </c>
      <c r="C43" t="s">
        <v>16</v>
      </c>
      <c r="D43" t="s">
        <v>123</v>
      </c>
      <c r="E43" t="s">
        <v>34</v>
      </c>
      <c r="F43" s="1" t="s">
        <v>124</v>
      </c>
      <c r="G43" t="s">
        <v>125</v>
      </c>
      <c r="H43">
        <v>3060</v>
      </c>
      <c r="I43" s="2">
        <v>44609</v>
      </c>
      <c r="J43" s="2">
        <v>44610</v>
      </c>
      <c r="K43">
        <v>3060</v>
      </c>
    </row>
    <row r="44" spans="1:11" x14ac:dyDescent="0.25">
      <c r="A44" t="str">
        <f>"898917450D"</f>
        <v>898917450D</v>
      </c>
      <c r="B44" t="str">
        <f t="shared" si="1"/>
        <v>06363391001</v>
      </c>
      <c r="C44" t="s">
        <v>16</v>
      </c>
      <c r="D44" t="s">
        <v>126</v>
      </c>
      <c r="E44" t="s">
        <v>18</v>
      </c>
      <c r="F44" s="1" t="s">
        <v>22</v>
      </c>
      <c r="G44" t="s">
        <v>23</v>
      </c>
      <c r="H44">
        <v>0</v>
      </c>
      <c r="I44" s="2">
        <v>44621</v>
      </c>
      <c r="J44" s="2">
        <v>44985</v>
      </c>
      <c r="K44">
        <v>152789.71</v>
      </c>
    </row>
    <row r="45" spans="1:11" x14ac:dyDescent="0.25">
      <c r="A45" t="str">
        <f>"ZEF34D9C6C"</f>
        <v>ZEF34D9C6C</v>
      </c>
      <c r="B45" t="str">
        <f t="shared" si="1"/>
        <v>06363391001</v>
      </c>
      <c r="C45" t="s">
        <v>16</v>
      </c>
      <c r="D45" t="s">
        <v>127</v>
      </c>
      <c r="E45" t="s">
        <v>34</v>
      </c>
      <c r="F45" s="1" t="s">
        <v>128</v>
      </c>
      <c r="G45" t="s">
        <v>129</v>
      </c>
      <c r="H45">
        <v>240</v>
      </c>
      <c r="I45" s="2">
        <v>44672</v>
      </c>
      <c r="J45" s="2">
        <v>44683</v>
      </c>
      <c r="K45">
        <v>240</v>
      </c>
    </row>
    <row r="46" spans="1:11" x14ac:dyDescent="0.25">
      <c r="A46" t="str">
        <f>"ZED3479C78"</f>
        <v>ZED3479C78</v>
      </c>
      <c r="B46" t="str">
        <f t="shared" si="1"/>
        <v>06363391001</v>
      </c>
      <c r="C46" t="s">
        <v>16</v>
      </c>
      <c r="D46" t="s">
        <v>130</v>
      </c>
      <c r="E46" t="s">
        <v>34</v>
      </c>
      <c r="F46" s="1" t="s">
        <v>131</v>
      </c>
      <c r="G46" t="s">
        <v>132</v>
      </c>
      <c r="H46">
        <v>7400.06</v>
      </c>
      <c r="I46" s="2">
        <v>44634</v>
      </c>
      <c r="J46" s="2">
        <v>44655</v>
      </c>
      <c r="K46">
        <v>7400.06</v>
      </c>
    </row>
    <row r="47" spans="1:11" x14ac:dyDescent="0.25">
      <c r="A47" t="str">
        <f>"Z87348DC10"</f>
        <v>Z87348DC10</v>
      </c>
      <c r="B47" t="str">
        <f t="shared" si="1"/>
        <v>06363391001</v>
      </c>
      <c r="C47" t="s">
        <v>16</v>
      </c>
      <c r="D47" t="s">
        <v>133</v>
      </c>
      <c r="E47" t="s">
        <v>34</v>
      </c>
      <c r="F47" s="1" t="s">
        <v>134</v>
      </c>
      <c r="G47" t="s">
        <v>135</v>
      </c>
      <c r="H47">
        <v>26800</v>
      </c>
      <c r="I47" s="2">
        <v>44558</v>
      </c>
      <c r="J47" s="2">
        <v>44634</v>
      </c>
      <c r="K47">
        <v>26799.99</v>
      </c>
    </row>
    <row r="48" spans="1:11" x14ac:dyDescent="0.25">
      <c r="A48" t="str">
        <f>"Z8A34527C7"</f>
        <v>Z8A34527C7</v>
      </c>
      <c r="B48" t="str">
        <f t="shared" si="1"/>
        <v>06363391001</v>
      </c>
      <c r="C48" t="s">
        <v>16</v>
      </c>
      <c r="D48" t="s">
        <v>136</v>
      </c>
      <c r="E48" t="s">
        <v>34</v>
      </c>
      <c r="F48" s="1" t="s">
        <v>137</v>
      </c>
      <c r="G48" t="s">
        <v>138</v>
      </c>
      <c r="H48">
        <v>3850</v>
      </c>
      <c r="I48" s="2">
        <v>44565</v>
      </c>
      <c r="J48" s="2">
        <v>44608</v>
      </c>
      <c r="K48">
        <v>3850</v>
      </c>
    </row>
    <row r="49" spans="1:11" x14ac:dyDescent="0.25">
      <c r="A49" t="str">
        <f>"Z0E3552912"</f>
        <v>Z0E3552912</v>
      </c>
      <c r="B49" t="str">
        <f t="shared" si="1"/>
        <v>06363391001</v>
      </c>
      <c r="C49" t="s">
        <v>16</v>
      </c>
      <c r="D49" t="s">
        <v>139</v>
      </c>
      <c r="E49" t="s">
        <v>34</v>
      </c>
      <c r="F49" s="1" t="s">
        <v>128</v>
      </c>
      <c r="G49" t="s">
        <v>129</v>
      </c>
      <c r="H49">
        <v>2200</v>
      </c>
      <c r="I49" s="2">
        <v>44627</v>
      </c>
      <c r="J49" s="2">
        <v>44627</v>
      </c>
      <c r="K49">
        <v>2200</v>
      </c>
    </row>
    <row r="50" spans="1:11" x14ac:dyDescent="0.25">
      <c r="A50" t="str">
        <f>"9088258BBF"</f>
        <v>9088258BBF</v>
      </c>
      <c r="B50" t="str">
        <f t="shared" si="1"/>
        <v>06363391001</v>
      </c>
      <c r="C50" t="s">
        <v>16</v>
      </c>
      <c r="D50" t="s">
        <v>140</v>
      </c>
      <c r="E50" t="s">
        <v>18</v>
      </c>
      <c r="F50" s="1" t="s">
        <v>141</v>
      </c>
      <c r="G50" s="1" t="s">
        <v>141</v>
      </c>
      <c r="H50">
        <v>1776499.69</v>
      </c>
      <c r="I50" s="2">
        <v>44600</v>
      </c>
      <c r="J50" s="2">
        <v>46054</v>
      </c>
      <c r="K50">
        <v>203098.2</v>
      </c>
    </row>
    <row r="51" spans="1:11" x14ac:dyDescent="0.25">
      <c r="A51" t="str">
        <f>"ZA93566C3E"</f>
        <v>ZA93566C3E</v>
      </c>
      <c r="B51" t="str">
        <f t="shared" si="1"/>
        <v>06363391001</v>
      </c>
      <c r="C51" t="s">
        <v>16</v>
      </c>
      <c r="D51" t="s">
        <v>142</v>
      </c>
      <c r="E51" t="s">
        <v>34</v>
      </c>
      <c r="F51" s="1" t="s">
        <v>112</v>
      </c>
      <c r="G51" t="s">
        <v>113</v>
      </c>
      <c r="H51">
        <v>1295</v>
      </c>
      <c r="I51" s="2">
        <v>44670</v>
      </c>
      <c r="J51" s="2">
        <v>44685</v>
      </c>
      <c r="K51">
        <v>1295</v>
      </c>
    </row>
    <row r="52" spans="1:11" x14ac:dyDescent="0.25">
      <c r="A52" t="str">
        <f>"9110246CD1"</f>
        <v>9110246CD1</v>
      </c>
      <c r="B52" t="str">
        <f t="shared" si="1"/>
        <v>06363391001</v>
      </c>
      <c r="C52" t="s">
        <v>16</v>
      </c>
      <c r="D52" t="s">
        <v>143</v>
      </c>
      <c r="E52" t="s">
        <v>18</v>
      </c>
      <c r="F52" s="1" t="s">
        <v>144</v>
      </c>
      <c r="G52" t="s">
        <v>145</v>
      </c>
      <c r="H52">
        <v>64102.21</v>
      </c>
      <c r="I52" s="2">
        <v>44620</v>
      </c>
      <c r="J52" s="2">
        <v>45141</v>
      </c>
      <c r="K52">
        <v>26806.560000000001</v>
      </c>
    </row>
    <row r="53" spans="1:11" x14ac:dyDescent="0.25">
      <c r="A53" t="str">
        <f>"ZF43578834"</f>
        <v>ZF43578834</v>
      </c>
      <c r="B53" t="str">
        <f t="shared" si="1"/>
        <v>06363391001</v>
      </c>
      <c r="C53" t="s">
        <v>16</v>
      </c>
      <c r="D53" t="s">
        <v>146</v>
      </c>
      <c r="E53" t="s">
        <v>34</v>
      </c>
      <c r="H53">
        <v>0</v>
      </c>
      <c r="K53">
        <v>0</v>
      </c>
    </row>
    <row r="54" spans="1:11" x14ac:dyDescent="0.25">
      <c r="A54" t="str">
        <f>"Z613592399"</f>
        <v>Z613592399</v>
      </c>
      <c r="B54" t="str">
        <f t="shared" si="1"/>
        <v>06363391001</v>
      </c>
      <c r="C54" t="s">
        <v>16</v>
      </c>
      <c r="D54" t="s">
        <v>147</v>
      </c>
      <c r="E54" t="s">
        <v>34</v>
      </c>
      <c r="F54" s="1" t="s">
        <v>148</v>
      </c>
      <c r="G54" t="s">
        <v>149</v>
      </c>
      <c r="H54">
        <v>492</v>
      </c>
      <c r="I54" s="2">
        <v>44620</v>
      </c>
      <c r="J54" s="2">
        <v>44621</v>
      </c>
      <c r="K54">
        <v>492</v>
      </c>
    </row>
    <row r="55" spans="1:11" x14ac:dyDescent="0.25">
      <c r="A55" t="str">
        <f>"Z2135C2E7D"</f>
        <v>Z2135C2E7D</v>
      </c>
      <c r="B55" t="str">
        <f t="shared" si="1"/>
        <v>06363391001</v>
      </c>
      <c r="C55" t="s">
        <v>16</v>
      </c>
      <c r="D55" t="s">
        <v>150</v>
      </c>
      <c r="E55" t="s">
        <v>18</v>
      </c>
      <c r="F55" s="1" t="s">
        <v>151</v>
      </c>
      <c r="G55" t="s">
        <v>110</v>
      </c>
      <c r="H55">
        <v>14565</v>
      </c>
      <c r="I55" s="2">
        <v>44648</v>
      </c>
      <c r="J55" s="2">
        <v>45006</v>
      </c>
      <c r="K55">
        <v>14559</v>
      </c>
    </row>
    <row r="56" spans="1:11" x14ac:dyDescent="0.25">
      <c r="A56" t="str">
        <f>"Z7635FB7D2"</f>
        <v>Z7635FB7D2</v>
      </c>
      <c r="B56" t="str">
        <f t="shared" si="1"/>
        <v>06363391001</v>
      </c>
      <c r="C56" t="s">
        <v>16</v>
      </c>
      <c r="D56" t="s">
        <v>152</v>
      </c>
      <c r="E56" t="s">
        <v>34</v>
      </c>
      <c r="F56" s="1" t="s">
        <v>153</v>
      </c>
      <c r="G56" t="s">
        <v>154</v>
      </c>
      <c r="H56">
        <v>3700</v>
      </c>
      <c r="I56" s="2">
        <v>44663</v>
      </c>
      <c r="J56" s="2">
        <v>44734</v>
      </c>
      <c r="K56">
        <v>3700</v>
      </c>
    </row>
    <row r="57" spans="1:11" x14ac:dyDescent="0.25">
      <c r="A57" t="str">
        <f>"Z4C35FE754"</f>
        <v>Z4C35FE754</v>
      </c>
      <c r="B57" t="str">
        <f t="shared" si="1"/>
        <v>06363391001</v>
      </c>
      <c r="C57" t="s">
        <v>16</v>
      </c>
      <c r="D57" t="s">
        <v>155</v>
      </c>
      <c r="E57" t="s">
        <v>34</v>
      </c>
      <c r="F57" s="1" t="s">
        <v>124</v>
      </c>
      <c r="G57" t="s">
        <v>125</v>
      </c>
      <c r="H57">
        <v>4000</v>
      </c>
      <c r="I57" s="2">
        <v>44719</v>
      </c>
      <c r="J57" s="2">
        <v>44725</v>
      </c>
      <c r="K57">
        <v>4000</v>
      </c>
    </row>
    <row r="58" spans="1:11" x14ac:dyDescent="0.25">
      <c r="A58" t="str">
        <f>"Z0136235F2"</f>
        <v>Z0136235F2</v>
      </c>
      <c r="B58" t="str">
        <f t="shared" si="1"/>
        <v>06363391001</v>
      </c>
      <c r="C58" t="s">
        <v>16</v>
      </c>
      <c r="D58" t="s">
        <v>156</v>
      </c>
      <c r="E58" t="s">
        <v>34</v>
      </c>
      <c r="F58" s="1" t="s">
        <v>157</v>
      </c>
      <c r="G58" t="s">
        <v>158</v>
      </c>
      <c r="H58">
        <v>250</v>
      </c>
      <c r="I58" s="2">
        <v>44685</v>
      </c>
      <c r="J58" s="2">
        <v>44685</v>
      </c>
      <c r="K58">
        <v>250</v>
      </c>
    </row>
    <row r="59" spans="1:11" x14ac:dyDescent="0.25">
      <c r="A59" t="str">
        <f>"Z863479E1F"</f>
        <v>Z863479E1F</v>
      </c>
      <c r="B59" t="str">
        <f t="shared" si="1"/>
        <v>06363391001</v>
      </c>
      <c r="C59" t="s">
        <v>16</v>
      </c>
      <c r="D59" t="s">
        <v>159</v>
      </c>
      <c r="E59" t="s">
        <v>34</v>
      </c>
      <c r="F59" s="1" t="s">
        <v>160</v>
      </c>
      <c r="G59" t="s">
        <v>161</v>
      </c>
      <c r="H59">
        <v>26426.62</v>
      </c>
      <c r="I59" s="2">
        <v>44739</v>
      </c>
      <c r="J59" s="2">
        <v>44739</v>
      </c>
      <c r="K59">
        <v>26426.62</v>
      </c>
    </row>
    <row r="60" spans="1:11" x14ac:dyDescent="0.25">
      <c r="A60" t="str">
        <f>"Z0735E941E"</f>
        <v>Z0735E941E</v>
      </c>
      <c r="B60" t="str">
        <f t="shared" si="1"/>
        <v>06363391001</v>
      </c>
      <c r="C60" t="s">
        <v>16</v>
      </c>
      <c r="D60" t="s">
        <v>162</v>
      </c>
      <c r="E60" t="s">
        <v>34</v>
      </c>
      <c r="F60" s="1" t="s">
        <v>163</v>
      </c>
      <c r="G60" t="s">
        <v>164</v>
      </c>
      <c r="H60">
        <v>803</v>
      </c>
      <c r="I60" s="2">
        <v>44657</v>
      </c>
      <c r="J60" s="2">
        <v>44675</v>
      </c>
      <c r="K60">
        <v>803</v>
      </c>
    </row>
    <row r="61" spans="1:11" x14ac:dyDescent="0.25">
      <c r="A61" t="str">
        <f>"Z9F3627FE8"</f>
        <v>Z9F3627FE8</v>
      </c>
      <c r="B61" t="str">
        <f t="shared" si="1"/>
        <v>06363391001</v>
      </c>
      <c r="C61" t="s">
        <v>16</v>
      </c>
      <c r="D61" t="s">
        <v>165</v>
      </c>
      <c r="E61" t="s">
        <v>34</v>
      </c>
      <c r="F61" s="1" t="s">
        <v>166</v>
      </c>
      <c r="G61" t="s">
        <v>167</v>
      </c>
      <c r="H61">
        <v>2480</v>
      </c>
      <c r="I61" s="2">
        <v>44687</v>
      </c>
      <c r="J61" s="2">
        <v>44705</v>
      </c>
      <c r="K61">
        <v>2480</v>
      </c>
    </row>
    <row r="62" spans="1:11" x14ac:dyDescent="0.25">
      <c r="A62" t="str">
        <f>"Z1D3641228"</f>
        <v>Z1D3641228</v>
      </c>
      <c r="B62" t="str">
        <f t="shared" si="1"/>
        <v>06363391001</v>
      </c>
      <c r="C62" t="s">
        <v>16</v>
      </c>
      <c r="D62" t="s">
        <v>168</v>
      </c>
      <c r="E62" t="s">
        <v>34</v>
      </c>
      <c r="F62" s="1" t="s">
        <v>169</v>
      </c>
      <c r="G62" t="s">
        <v>170</v>
      </c>
      <c r="H62">
        <v>37900</v>
      </c>
      <c r="I62" s="2">
        <v>44691</v>
      </c>
      <c r="J62" s="2">
        <v>44697</v>
      </c>
      <c r="K62">
        <v>37900.01</v>
      </c>
    </row>
    <row r="63" spans="1:11" x14ac:dyDescent="0.25">
      <c r="A63" t="str">
        <f>"Z8F36598B7"</f>
        <v>Z8F36598B7</v>
      </c>
      <c r="B63" t="str">
        <f t="shared" si="1"/>
        <v>06363391001</v>
      </c>
      <c r="C63" t="s">
        <v>16</v>
      </c>
      <c r="D63" t="s">
        <v>171</v>
      </c>
      <c r="E63" t="s">
        <v>34</v>
      </c>
      <c r="F63" s="1" t="s">
        <v>172</v>
      </c>
      <c r="G63" t="s">
        <v>173</v>
      </c>
      <c r="H63">
        <v>441.76</v>
      </c>
      <c r="I63" s="2">
        <v>44692</v>
      </c>
      <c r="J63" s="2">
        <v>44706</v>
      </c>
      <c r="K63">
        <v>441.76</v>
      </c>
    </row>
    <row r="64" spans="1:11" x14ac:dyDescent="0.25">
      <c r="A64" t="str">
        <f>"91613400EF"</f>
        <v>91613400EF</v>
      </c>
      <c r="B64" t="str">
        <f t="shared" si="1"/>
        <v>06363391001</v>
      </c>
      <c r="C64" t="s">
        <v>16</v>
      </c>
      <c r="D64" t="s">
        <v>174</v>
      </c>
      <c r="E64" t="s">
        <v>18</v>
      </c>
      <c r="F64" s="1" t="s">
        <v>175</v>
      </c>
      <c r="G64" t="s">
        <v>176</v>
      </c>
      <c r="H64">
        <v>1920602.22</v>
      </c>
      <c r="I64" s="2">
        <v>44593</v>
      </c>
      <c r="J64" s="2">
        <v>46103</v>
      </c>
      <c r="K64">
        <v>464588.4</v>
      </c>
    </row>
    <row r="65" spans="1:11" x14ac:dyDescent="0.25">
      <c r="A65" t="str">
        <f>"ZC23653C92"</f>
        <v>ZC23653C92</v>
      </c>
      <c r="B65" t="str">
        <f t="shared" si="1"/>
        <v>06363391001</v>
      </c>
      <c r="C65" t="s">
        <v>16</v>
      </c>
      <c r="D65" t="s">
        <v>177</v>
      </c>
      <c r="E65" t="s">
        <v>34</v>
      </c>
      <c r="F65" s="1" t="s">
        <v>178</v>
      </c>
      <c r="G65" t="s">
        <v>179</v>
      </c>
      <c r="H65">
        <v>2550</v>
      </c>
      <c r="I65" s="2">
        <v>44705</v>
      </c>
      <c r="J65" s="2">
        <v>44707</v>
      </c>
      <c r="K65">
        <v>2550</v>
      </c>
    </row>
    <row r="66" spans="1:11" x14ac:dyDescent="0.25">
      <c r="A66" t="str">
        <f>"Z0A36744A1"</f>
        <v>Z0A36744A1</v>
      </c>
      <c r="B66" t="str">
        <f t="shared" si="1"/>
        <v>06363391001</v>
      </c>
      <c r="C66" t="s">
        <v>16</v>
      </c>
      <c r="D66" t="s">
        <v>180</v>
      </c>
      <c r="E66" t="s">
        <v>34</v>
      </c>
      <c r="F66" s="1" t="s">
        <v>128</v>
      </c>
      <c r="G66" t="s">
        <v>129</v>
      </c>
      <c r="H66">
        <v>80</v>
      </c>
      <c r="I66" s="2">
        <v>44711</v>
      </c>
      <c r="J66" s="2">
        <v>44711</v>
      </c>
      <c r="K66">
        <v>80</v>
      </c>
    </row>
    <row r="67" spans="1:11" x14ac:dyDescent="0.25">
      <c r="A67" t="str">
        <f>"ZF33670107"</f>
        <v>ZF33670107</v>
      </c>
      <c r="B67" t="str">
        <f t="shared" ref="B67:B98" si="2">"06363391001"</f>
        <v>06363391001</v>
      </c>
      <c r="C67" t="s">
        <v>16</v>
      </c>
      <c r="D67" t="s">
        <v>181</v>
      </c>
      <c r="E67" t="s">
        <v>34</v>
      </c>
      <c r="F67" s="1" t="s">
        <v>182</v>
      </c>
      <c r="G67" t="s">
        <v>183</v>
      </c>
      <c r="H67">
        <v>337.56</v>
      </c>
      <c r="I67" s="2">
        <v>44711</v>
      </c>
      <c r="J67" s="2">
        <v>44733</v>
      </c>
      <c r="K67">
        <v>337.56</v>
      </c>
    </row>
    <row r="68" spans="1:11" x14ac:dyDescent="0.25">
      <c r="A68" t="str">
        <f>"Z1A36A350A"</f>
        <v>Z1A36A350A</v>
      </c>
      <c r="B68" t="str">
        <f t="shared" si="2"/>
        <v>06363391001</v>
      </c>
      <c r="C68" t="s">
        <v>16</v>
      </c>
      <c r="D68" t="s">
        <v>184</v>
      </c>
      <c r="E68" t="s">
        <v>34</v>
      </c>
      <c r="F68" s="1" t="s">
        <v>185</v>
      </c>
      <c r="G68" t="s">
        <v>186</v>
      </c>
      <c r="H68">
        <v>3038</v>
      </c>
      <c r="I68" s="2">
        <v>44712</v>
      </c>
      <c r="J68" s="2">
        <v>44735</v>
      </c>
      <c r="K68">
        <v>2863</v>
      </c>
    </row>
    <row r="69" spans="1:11" x14ac:dyDescent="0.25">
      <c r="A69" t="str">
        <f>"Z8D366E48E"</f>
        <v>Z8D366E48E</v>
      </c>
      <c r="B69" t="str">
        <f t="shared" si="2"/>
        <v>06363391001</v>
      </c>
      <c r="C69" t="s">
        <v>16</v>
      </c>
      <c r="D69" t="s">
        <v>187</v>
      </c>
      <c r="E69" t="s">
        <v>34</v>
      </c>
      <c r="F69" s="1" t="s">
        <v>94</v>
      </c>
      <c r="G69" t="s">
        <v>95</v>
      </c>
      <c r="H69">
        <v>32376</v>
      </c>
      <c r="I69" s="2">
        <v>44682</v>
      </c>
      <c r="J69" s="2">
        <v>44895</v>
      </c>
      <c r="K69">
        <v>24282</v>
      </c>
    </row>
    <row r="70" spans="1:11" x14ac:dyDescent="0.25">
      <c r="A70" t="str">
        <f>"Z2636D4C92"</f>
        <v>Z2636D4C92</v>
      </c>
      <c r="B70" t="str">
        <f t="shared" si="2"/>
        <v>06363391001</v>
      </c>
      <c r="C70" t="s">
        <v>16</v>
      </c>
      <c r="D70" t="s">
        <v>188</v>
      </c>
      <c r="E70" t="s">
        <v>34</v>
      </c>
      <c r="F70" s="1" t="s">
        <v>189</v>
      </c>
      <c r="G70" t="s">
        <v>190</v>
      </c>
      <c r="H70">
        <v>1901</v>
      </c>
      <c r="I70" s="2">
        <v>44729</v>
      </c>
      <c r="J70" s="2">
        <v>44757</v>
      </c>
      <c r="K70">
        <v>1901</v>
      </c>
    </row>
    <row r="71" spans="1:11" x14ac:dyDescent="0.25">
      <c r="A71" t="str">
        <f>"Z6C36D47E8"</f>
        <v>Z6C36D47E8</v>
      </c>
      <c r="B71" t="str">
        <f t="shared" si="2"/>
        <v>06363391001</v>
      </c>
      <c r="C71" t="s">
        <v>16</v>
      </c>
      <c r="D71" t="s">
        <v>191</v>
      </c>
      <c r="E71" t="s">
        <v>34</v>
      </c>
      <c r="F71" s="1" t="s">
        <v>192</v>
      </c>
      <c r="G71" t="s">
        <v>193</v>
      </c>
      <c r="H71">
        <v>1509.3</v>
      </c>
      <c r="I71" s="2">
        <v>44732</v>
      </c>
      <c r="J71" s="2">
        <v>44753</v>
      </c>
      <c r="K71">
        <v>725.3</v>
      </c>
    </row>
    <row r="72" spans="1:11" x14ac:dyDescent="0.25">
      <c r="A72" t="str">
        <f>"Z9336D3DD4"</f>
        <v>Z9336D3DD4</v>
      </c>
      <c r="B72" t="str">
        <f t="shared" si="2"/>
        <v>06363391001</v>
      </c>
      <c r="C72" t="s">
        <v>16</v>
      </c>
      <c r="D72" t="s">
        <v>194</v>
      </c>
      <c r="E72" t="s">
        <v>34</v>
      </c>
      <c r="F72" s="1" t="s">
        <v>195</v>
      </c>
      <c r="G72" t="s">
        <v>196</v>
      </c>
      <c r="H72">
        <v>4700</v>
      </c>
      <c r="I72" s="2">
        <v>44756</v>
      </c>
      <c r="J72" s="2">
        <v>44769</v>
      </c>
      <c r="K72">
        <v>4700</v>
      </c>
    </row>
    <row r="73" spans="1:11" x14ac:dyDescent="0.25">
      <c r="A73" t="str">
        <f>"Z0636D45E8"</f>
        <v>Z0636D45E8</v>
      </c>
      <c r="B73" t="str">
        <f t="shared" si="2"/>
        <v>06363391001</v>
      </c>
      <c r="C73" t="s">
        <v>16</v>
      </c>
      <c r="D73" t="s">
        <v>197</v>
      </c>
      <c r="E73" t="s">
        <v>34</v>
      </c>
      <c r="F73" s="1" t="s">
        <v>198</v>
      </c>
      <c r="G73" t="s">
        <v>199</v>
      </c>
      <c r="H73">
        <v>780</v>
      </c>
      <c r="I73" s="2">
        <v>44736</v>
      </c>
      <c r="J73" s="2">
        <v>44736</v>
      </c>
      <c r="K73">
        <v>780</v>
      </c>
    </row>
    <row r="74" spans="1:11" x14ac:dyDescent="0.25">
      <c r="A74" t="str">
        <f>"ZF536D4B7F"</f>
        <v>ZF536D4B7F</v>
      </c>
      <c r="B74" t="str">
        <f t="shared" si="2"/>
        <v>06363391001</v>
      </c>
      <c r="C74" t="s">
        <v>16</v>
      </c>
      <c r="D74" t="s">
        <v>200</v>
      </c>
      <c r="E74" t="s">
        <v>34</v>
      </c>
      <c r="F74" s="1" t="s">
        <v>201</v>
      </c>
      <c r="G74" t="s">
        <v>202</v>
      </c>
      <c r="H74">
        <v>659.5</v>
      </c>
      <c r="I74" s="2">
        <v>44728</v>
      </c>
      <c r="J74" s="2">
        <v>44742</v>
      </c>
      <c r="K74">
        <v>659.5</v>
      </c>
    </row>
    <row r="75" spans="1:11" x14ac:dyDescent="0.25">
      <c r="A75" t="str">
        <f>"ZDE37371D0"</f>
        <v>ZDE37371D0</v>
      </c>
      <c r="B75" t="str">
        <f t="shared" si="2"/>
        <v>06363391001</v>
      </c>
      <c r="C75" t="s">
        <v>16</v>
      </c>
      <c r="D75" t="s">
        <v>203</v>
      </c>
      <c r="E75" t="s">
        <v>34</v>
      </c>
      <c r="F75" s="1" t="s">
        <v>204</v>
      </c>
      <c r="G75" t="s">
        <v>205</v>
      </c>
      <c r="H75">
        <v>4550</v>
      </c>
      <c r="I75" s="2">
        <v>44846</v>
      </c>
      <c r="J75" s="2">
        <v>44846</v>
      </c>
      <c r="K75">
        <v>4550</v>
      </c>
    </row>
    <row r="76" spans="1:11" x14ac:dyDescent="0.25">
      <c r="A76" t="str">
        <f>"ZC3372C0EA"</f>
        <v>ZC3372C0EA</v>
      </c>
      <c r="B76" t="str">
        <f t="shared" si="2"/>
        <v>06363391001</v>
      </c>
      <c r="C76" t="s">
        <v>16</v>
      </c>
      <c r="D76" t="s">
        <v>206</v>
      </c>
      <c r="E76" t="s">
        <v>34</v>
      </c>
      <c r="F76" s="1" t="s">
        <v>207</v>
      </c>
      <c r="G76" t="s">
        <v>208</v>
      </c>
      <c r="H76">
        <v>3320</v>
      </c>
      <c r="I76" s="2">
        <v>44789</v>
      </c>
      <c r="J76" s="2">
        <v>44787</v>
      </c>
      <c r="K76">
        <v>3320</v>
      </c>
    </row>
    <row r="77" spans="1:11" x14ac:dyDescent="0.25">
      <c r="A77" t="str">
        <f>"Z2D37354BC"</f>
        <v>Z2D37354BC</v>
      </c>
      <c r="B77" t="str">
        <f t="shared" si="2"/>
        <v>06363391001</v>
      </c>
      <c r="C77" t="s">
        <v>16</v>
      </c>
      <c r="D77" t="s">
        <v>209</v>
      </c>
      <c r="E77" t="s">
        <v>34</v>
      </c>
      <c r="F77" s="1" t="s">
        <v>210</v>
      </c>
      <c r="G77" t="s">
        <v>211</v>
      </c>
      <c r="H77">
        <v>2881</v>
      </c>
      <c r="I77" s="2">
        <v>44769</v>
      </c>
      <c r="J77" s="2">
        <v>44789</v>
      </c>
      <c r="K77">
        <v>2881</v>
      </c>
    </row>
    <row r="78" spans="1:11" x14ac:dyDescent="0.25">
      <c r="A78" t="str">
        <f>"ZC0374C2DA"</f>
        <v>ZC0374C2DA</v>
      </c>
      <c r="B78" t="str">
        <f t="shared" si="2"/>
        <v>06363391001</v>
      </c>
      <c r="C78" t="s">
        <v>16</v>
      </c>
      <c r="D78" t="s">
        <v>212</v>
      </c>
      <c r="E78" t="s">
        <v>34</v>
      </c>
      <c r="F78" s="1" t="s">
        <v>213</v>
      </c>
      <c r="G78" t="s">
        <v>214</v>
      </c>
      <c r="H78">
        <v>258</v>
      </c>
      <c r="I78" s="2">
        <v>44769</v>
      </c>
      <c r="J78" s="2">
        <v>44789</v>
      </c>
      <c r="K78">
        <v>258</v>
      </c>
    </row>
    <row r="79" spans="1:11" x14ac:dyDescent="0.25">
      <c r="A79" t="str">
        <f>"9310714441"</f>
        <v>9310714441</v>
      </c>
      <c r="B79" t="str">
        <f t="shared" si="2"/>
        <v>06363391001</v>
      </c>
      <c r="C79" t="s">
        <v>16</v>
      </c>
      <c r="D79" t="s">
        <v>215</v>
      </c>
      <c r="E79" t="s">
        <v>18</v>
      </c>
      <c r="F79" s="1" t="s">
        <v>28</v>
      </c>
      <c r="G79" t="s">
        <v>29</v>
      </c>
      <c r="H79">
        <v>0</v>
      </c>
      <c r="I79" s="2">
        <v>44835</v>
      </c>
      <c r="J79" s="2">
        <v>45199</v>
      </c>
      <c r="K79">
        <v>122000.85</v>
      </c>
    </row>
    <row r="80" spans="1:11" x14ac:dyDescent="0.25">
      <c r="A80" t="str">
        <f>"ZF1376488F"</f>
        <v>ZF1376488F</v>
      </c>
      <c r="B80" t="str">
        <f t="shared" si="2"/>
        <v>06363391001</v>
      </c>
      <c r="C80" t="s">
        <v>16</v>
      </c>
      <c r="D80" t="s">
        <v>216</v>
      </c>
      <c r="E80" t="s">
        <v>34</v>
      </c>
      <c r="F80" s="1" t="s">
        <v>217</v>
      </c>
      <c r="G80" t="s">
        <v>218</v>
      </c>
      <c r="H80">
        <v>640</v>
      </c>
      <c r="I80" s="2">
        <v>44784</v>
      </c>
      <c r="J80" s="2">
        <v>44784</v>
      </c>
      <c r="K80">
        <v>640</v>
      </c>
    </row>
    <row r="81" spans="1:11" x14ac:dyDescent="0.25">
      <c r="A81" t="str">
        <f>"Z5237A758E"</f>
        <v>Z5237A758E</v>
      </c>
      <c r="B81" t="str">
        <f t="shared" si="2"/>
        <v>06363391001</v>
      </c>
      <c r="C81" t="s">
        <v>16</v>
      </c>
      <c r="D81" t="s">
        <v>219</v>
      </c>
      <c r="E81" t="s">
        <v>56</v>
      </c>
      <c r="F81" s="1" t="s">
        <v>220</v>
      </c>
      <c r="G81" t="s">
        <v>221</v>
      </c>
      <c r="H81">
        <v>1648.5</v>
      </c>
      <c r="I81" s="2">
        <v>44816</v>
      </c>
      <c r="J81" s="2">
        <v>44834</v>
      </c>
      <c r="K81">
        <v>1648.5</v>
      </c>
    </row>
    <row r="82" spans="1:11" x14ac:dyDescent="0.25">
      <c r="A82" t="str">
        <f>"Z8437A8FC7"</f>
        <v>Z8437A8FC7</v>
      </c>
      <c r="B82" t="str">
        <f t="shared" si="2"/>
        <v>06363391001</v>
      </c>
      <c r="C82" t="s">
        <v>16</v>
      </c>
      <c r="D82" t="s">
        <v>222</v>
      </c>
      <c r="E82" t="s">
        <v>34</v>
      </c>
      <c r="F82" s="1" t="s">
        <v>223</v>
      </c>
      <c r="G82" t="s">
        <v>224</v>
      </c>
      <c r="H82">
        <v>226.2</v>
      </c>
      <c r="I82" s="2">
        <v>44816</v>
      </c>
      <c r="J82" s="2">
        <v>44819</v>
      </c>
      <c r="K82">
        <v>226.2</v>
      </c>
    </row>
    <row r="83" spans="1:11" x14ac:dyDescent="0.25">
      <c r="A83" t="str">
        <f>"Z603759931"</f>
        <v>Z603759931</v>
      </c>
      <c r="B83" t="str">
        <f t="shared" si="2"/>
        <v>06363391001</v>
      </c>
      <c r="C83" t="s">
        <v>16</v>
      </c>
      <c r="D83" t="s">
        <v>225</v>
      </c>
      <c r="E83" t="s">
        <v>34</v>
      </c>
      <c r="F83" s="1" t="s">
        <v>226</v>
      </c>
      <c r="G83" t="s">
        <v>227</v>
      </c>
      <c r="H83">
        <v>6580</v>
      </c>
      <c r="I83" s="2">
        <v>44774</v>
      </c>
      <c r="J83" s="2">
        <v>44834</v>
      </c>
      <c r="K83">
        <v>6580</v>
      </c>
    </row>
    <row r="84" spans="1:11" x14ac:dyDescent="0.25">
      <c r="A84" t="str">
        <f>"ZA836F4737"</f>
        <v>ZA836F4737</v>
      </c>
      <c r="B84" t="str">
        <f t="shared" si="2"/>
        <v>06363391001</v>
      </c>
      <c r="C84" t="s">
        <v>16</v>
      </c>
      <c r="D84" t="s">
        <v>228</v>
      </c>
      <c r="E84" t="s">
        <v>18</v>
      </c>
      <c r="F84" s="1" t="s">
        <v>229</v>
      </c>
      <c r="G84" t="s">
        <v>230</v>
      </c>
      <c r="H84">
        <v>5787</v>
      </c>
      <c r="I84" s="2">
        <v>44809</v>
      </c>
      <c r="J84" s="2">
        <v>45099</v>
      </c>
      <c r="K84">
        <v>2965.58</v>
      </c>
    </row>
    <row r="85" spans="1:11" x14ac:dyDescent="0.25">
      <c r="A85" t="str">
        <f>"Z6D3821906"</f>
        <v>Z6D3821906</v>
      </c>
      <c r="B85" t="str">
        <f t="shared" si="2"/>
        <v>06363391001</v>
      </c>
      <c r="C85" t="s">
        <v>16</v>
      </c>
      <c r="D85" t="s">
        <v>231</v>
      </c>
      <c r="E85" t="s">
        <v>34</v>
      </c>
      <c r="F85" s="1" t="s">
        <v>232</v>
      </c>
      <c r="G85" t="s">
        <v>221</v>
      </c>
      <c r="H85">
        <v>1050</v>
      </c>
      <c r="I85" s="2">
        <v>44846</v>
      </c>
      <c r="J85" s="2">
        <v>44868</v>
      </c>
      <c r="K85">
        <v>1050</v>
      </c>
    </row>
    <row r="86" spans="1:11" x14ac:dyDescent="0.25">
      <c r="A86" t="str">
        <f>"ZEC3812AAF"</f>
        <v>ZEC3812AAF</v>
      </c>
      <c r="B86" t="str">
        <f t="shared" si="2"/>
        <v>06363391001</v>
      </c>
      <c r="C86" t="s">
        <v>16</v>
      </c>
      <c r="D86" t="s">
        <v>233</v>
      </c>
      <c r="E86" t="s">
        <v>18</v>
      </c>
      <c r="F86" s="1" t="s">
        <v>234</v>
      </c>
      <c r="G86" t="s">
        <v>235</v>
      </c>
      <c r="H86">
        <v>25037.73</v>
      </c>
      <c r="I86" s="2">
        <v>44846</v>
      </c>
      <c r="J86" s="2">
        <v>45191</v>
      </c>
      <c r="K86">
        <v>0</v>
      </c>
    </row>
    <row r="87" spans="1:11" x14ac:dyDescent="0.25">
      <c r="A87" t="str">
        <f>"ZE5382B7D9"</f>
        <v>ZE5382B7D9</v>
      </c>
      <c r="B87" t="str">
        <f t="shared" si="2"/>
        <v>06363391001</v>
      </c>
      <c r="C87" t="s">
        <v>16</v>
      </c>
      <c r="D87" t="s">
        <v>236</v>
      </c>
      <c r="E87" t="s">
        <v>34</v>
      </c>
      <c r="F87" s="1" t="s">
        <v>237</v>
      </c>
      <c r="G87" t="s">
        <v>238</v>
      </c>
      <c r="H87">
        <v>3574.5</v>
      </c>
      <c r="I87" s="2">
        <v>44851</v>
      </c>
      <c r="J87" s="2">
        <v>44882</v>
      </c>
      <c r="K87">
        <v>0</v>
      </c>
    </row>
    <row r="88" spans="1:11" x14ac:dyDescent="0.25">
      <c r="A88" t="str">
        <f>"ZA33813C44"</f>
        <v>ZA33813C44</v>
      </c>
      <c r="B88" t="str">
        <f t="shared" si="2"/>
        <v>06363391001</v>
      </c>
      <c r="C88" t="s">
        <v>16</v>
      </c>
      <c r="D88" t="s">
        <v>239</v>
      </c>
      <c r="E88" t="s">
        <v>18</v>
      </c>
      <c r="F88" s="1" t="s">
        <v>240</v>
      </c>
      <c r="G88" t="s">
        <v>241</v>
      </c>
      <c r="H88">
        <v>1330</v>
      </c>
      <c r="I88" s="2">
        <v>44844</v>
      </c>
      <c r="J88" s="2">
        <v>44864</v>
      </c>
      <c r="K88">
        <v>1330</v>
      </c>
    </row>
    <row r="89" spans="1:11" x14ac:dyDescent="0.25">
      <c r="A89" t="str">
        <f>"Z743813B5D"</f>
        <v>Z743813B5D</v>
      </c>
      <c r="B89" t="str">
        <f t="shared" si="2"/>
        <v>06363391001</v>
      </c>
      <c r="C89" t="s">
        <v>16</v>
      </c>
      <c r="D89" t="s">
        <v>242</v>
      </c>
      <c r="E89" t="s">
        <v>18</v>
      </c>
      <c r="F89" s="1" t="s">
        <v>243</v>
      </c>
      <c r="G89" t="s">
        <v>244</v>
      </c>
      <c r="H89">
        <v>2100</v>
      </c>
      <c r="I89" s="2">
        <v>44844</v>
      </c>
      <c r="J89" s="2">
        <v>45196</v>
      </c>
      <c r="K89">
        <v>2100</v>
      </c>
    </row>
    <row r="90" spans="1:11" x14ac:dyDescent="0.25">
      <c r="A90" t="str">
        <f>"Z2438128BE"</f>
        <v>Z2438128BE</v>
      </c>
      <c r="B90" t="str">
        <f t="shared" si="2"/>
        <v>06363391001</v>
      </c>
      <c r="C90" t="s">
        <v>16</v>
      </c>
      <c r="D90" t="s">
        <v>245</v>
      </c>
      <c r="E90" t="s">
        <v>18</v>
      </c>
      <c r="F90" s="1" t="s">
        <v>246</v>
      </c>
      <c r="G90" t="s">
        <v>247</v>
      </c>
      <c r="H90">
        <v>4963.7</v>
      </c>
      <c r="I90" s="2">
        <v>44844</v>
      </c>
      <c r="J90" s="2">
        <v>45195</v>
      </c>
      <c r="K90">
        <v>0</v>
      </c>
    </row>
    <row r="91" spans="1:11" x14ac:dyDescent="0.25">
      <c r="A91" t="str">
        <f>"ZE7380F94B"</f>
        <v>ZE7380F94B</v>
      </c>
      <c r="B91" t="str">
        <f t="shared" si="2"/>
        <v>06363391001</v>
      </c>
      <c r="C91" t="s">
        <v>16</v>
      </c>
      <c r="D91" t="s">
        <v>248</v>
      </c>
      <c r="E91" t="s">
        <v>56</v>
      </c>
      <c r="F91" s="1" t="s">
        <v>249</v>
      </c>
      <c r="G91" t="s">
        <v>250</v>
      </c>
      <c r="H91">
        <v>9434.1299999999992</v>
      </c>
      <c r="I91" s="2">
        <v>44854</v>
      </c>
      <c r="J91" s="2">
        <v>44879</v>
      </c>
      <c r="K91">
        <v>9434.1299999999992</v>
      </c>
    </row>
    <row r="92" spans="1:11" x14ac:dyDescent="0.25">
      <c r="A92" t="str">
        <f>"Z743802BC6"</f>
        <v>Z743802BC6</v>
      </c>
      <c r="B92" t="str">
        <f t="shared" si="2"/>
        <v>06363391001</v>
      </c>
      <c r="C92" t="s">
        <v>16</v>
      </c>
      <c r="D92" t="s">
        <v>251</v>
      </c>
      <c r="E92" t="s">
        <v>34</v>
      </c>
      <c r="F92" s="1" t="s">
        <v>252</v>
      </c>
      <c r="G92" t="s">
        <v>253</v>
      </c>
      <c r="H92">
        <v>700</v>
      </c>
      <c r="I92" s="2">
        <v>44838</v>
      </c>
      <c r="J92" s="2">
        <v>44865</v>
      </c>
      <c r="K92">
        <v>700</v>
      </c>
    </row>
    <row r="93" spans="1:11" x14ac:dyDescent="0.25">
      <c r="A93" t="str">
        <f>"ZF13888A74"</f>
        <v>ZF13888A74</v>
      </c>
      <c r="B93" t="str">
        <f t="shared" si="2"/>
        <v>06363391001</v>
      </c>
      <c r="C93" t="s">
        <v>16</v>
      </c>
      <c r="D93" t="s">
        <v>254</v>
      </c>
      <c r="E93" t="s">
        <v>34</v>
      </c>
      <c r="F93" s="1" t="s">
        <v>255</v>
      </c>
      <c r="G93" t="s">
        <v>256</v>
      </c>
      <c r="H93">
        <v>21126</v>
      </c>
      <c r="I93" s="2">
        <v>44880</v>
      </c>
      <c r="K93">
        <v>0</v>
      </c>
    </row>
    <row r="94" spans="1:11" x14ac:dyDescent="0.25">
      <c r="A94" t="str">
        <f>"9445020512"</f>
        <v>9445020512</v>
      </c>
      <c r="B94" t="str">
        <f t="shared" si="2"/>
        <v>06363391001</v>
      </c>
      <c r="C94" t="s">
        <v>16</v>
      </c>
      <c r="D94" t="s">
        <v>257</v>
      </c>
      <c r="E94" t="s">
        <v>18</v>
      </c>
      <c r="F94" s="1" t="s">
        <v>258</v>
      </c>
      <c r="G94" t="s">
        <v>259</v>
      </c>
      <c r="H94">
        <v>1517603.8400000001</v>
      </c>
      <c r="I94" s="2">
        <v>44805</v>
      </c>
      <c r="J94" s="2">
        <v>45215</v>
      </c>
      <c r="K94">
        <v>179151.04</v>
      </c>
    </row>
    <row r="95" spans="1:11" x14ac:dyDescent="0.25">
      <c r="A95" t="str">
        <f>"944999703A"</f>
        <v>944999703A</v>
      </c>
      <c r="B95" t="str">
        <f t="shared" si="2"/>
        <v>06363391001</v>
      </c>
      <c r="C95" t="s">
        <v>16</v>
      </c>
      <c r="D95" t="s">
        <v>260</v>
      </c>
      <c r="E95" t="s">
        <v>18</v>
      </c>
      <c r="F95" s="1" t="s">
        <v>258</v>
      </c>
      <c r="G95" t="s">
        <v>259</v>
      </c>
      <c r="H95">
        <v>297468.15999999997</v>
      </c>
      <c r="I95" s="2">
        <v>44855</v>
      </c>
      <c r="J95" s="2">
        <v>45585</v>
      </c>
      <c r="K95">
        <v>33169.75</v>
      </c>
    </row>
    <row r="96" spans="1:11" x14ac:dyDescent="0.25">
      <c r="A96" t="str">
        <f>"Z8238A3088"</f>
        <v>Z8238A3088</v>
      </c>
      <c r="B96" t="str">
        <f t="shared" si="2"/>
        <v>06363391001</v>
      </c>
      <c r="C96" t="s">
        <v>16</v>
      </c>
      <c r="D96" t="s">
        <v>261</v>
      </c>
      <c r="E96" t="s">
        <v>34</v>
      </c>
      <c r="F96" s="1" t="s">
        <v>262</v>
      </c>
      <c r="G96" t="s">
        <v>263</v>
      </c>
      <c r="H96">
        <v>2394</v>
      </c>
      <c r="I96" s="2">
        <v>44907</v>
      </c>
      <c r="J96" s="2">
        <v>44926</v>
      </c>
      <c r="K96">
        <v>0</v>
      </c>
    </row>
    <row r="97" spans="1:11" x14ac:dyDescent="0.25">
      <c r="A97" t="str">
        <f>"ZE338AF933"</f>
        <v>ZE338AF933</v>
      </c>
      <c r="B97" t="str">
        <f t="shared" si="2"/>
        <v>06363391001</v>
      </c>
      <c r="C97" t="s">
        <v>16</v>
      </c>
      <c r="D97" t="s">
        <v>264</v>
      </c>
      <c r="E97" t="s">
        <v>34</v>
      </c>
      <c r="F97" s="1" t="s">
        <v>265</v>
      </c>
      <c r="G97" t="s">
        <v>266</v>
      </c>
      <c r="H97">
        <v>1950</v>
      </c>
      <c r="I97" s="2">
        <v>44917</v>
      </c>
      <c r="J97" s="2">
        <v>44917</v>
      </c>
      <c r="K97">
        <v>0</v>
      </c>
    </row>
    <row r="98" spans="1:11" x14ac:dyDescent="0.25">
      <c r="A98" t="str">
        <f>"Z3938AF48F"</f>
        <v>Z3938AF48F</v>
      </c>
      <c r="B98" t="str">
        <f t="shared" si="2"/>
        <v>06363391001</v>
      </c>
      <c r="C98" t="s">
        <v>16</v>
      </c>
      <c r="D98" t="s">
        <v>267</v>
      </c>
      <c r="E98" t="s">
        <v>56</v>
      </c>
      <c r="F98" s="1" t="s">
        <v>268</v>
      </c>
      <c r="G98" t="s">
        <v>250</v>
      </c>
      <c r="H98">
        <v>2393.1999999999998</v>
      </c>
      <c r="I98" s="2">
        <v>44900</v>
      </c>
      <c r="J98" s="2">
        <v>44921</v>
      </c>
      <c r="K98">
        <v>2393.1999999999998</v>
      </c>
    </row>
    <row r="99" spans="1:11" x14ac:dyDescent="0.25">
      <c r="A99" t="str">
        <f>"Z703912BFA"</f>
        <v>Z703912BFA</v>
      </c>
      <c r="B99" t="str">
        <f t="shared" ref="B99:B111" si="3">"06363391001"</f>
        <v>06363391001</v>
      </c>
      <c r="C99" t="s">
        <v>16</v>
      </c>
      <c r="D99" t="s">
        <v>269</v>
      </c>
      <c r="E99" t="s">
        <v>34</v>
      </c>
      <c r="F99" s="1" t="s">
        <v>270</v>
      </c>
      <c r="G99" t="s">
        <v>90</v>
      </c>
      <c r="H99">
        <v>4947.5</v>
      </c>
      <c r="I99" s="2">
        <v>44909</v>
      </c>
      <c r="J99" s="2">
        <v>44909</v>
      </c>
      <c r="K99">
        <v>4947.5</v>
      </c>
    </row>
    <row r="100" spans="1:11" x14ac:dyDescent="0.25">
      <c r="A100" t="str">
        <f>"Z0B3917BA0"</f>
        <v>Z0B3917BA0</v>
      </c>
      <c r="B100" t="str">
        <f t="shared" si="3"/>
        <v>06363391001</v>
      </c>
      <c r="C100" t="s">
        <v>16</v>
      </c>
      <c r="D100" t="s">
        <v>271</v>
      </c>
      <c r="E100" t="s">
        <v>34</v>
      </c>
      <c r="F100" s="1" t="s">
        <v>272</v>
      </c>
      <c r="G100" t="s">
        <v>273</v>
      </c>
      <c r="H100">
        <v>2860</v>
      </c>
      <c r="I100" s="2">
        <v>44912</v>
      </c>
      <c r="J100" s="2">
        <v>44972</v>
      </c>
      <c r="K100">
        <v>0</v>
      </c>
    </row>
    <row r="101" spans="1:11" x14ac:dyDescent="0.25">
      <c r="A101" t="str">
        <f>"Z9539173B8"</f>
        <v>Z9539173B8</v>
      </c>
      <c r="B101" t="str">
        <f t="shared" si="3"/>
        <v>06363391001</v>
      </c>
      <c r="C101" t="s">
        <v>16</v>
      </c>
      <c r="D101" t="s">
        <v>274</v>
      </c>
      <c r="E101" t="s">
        <v>34</v>
      </c>
      <c r="F101" s="1" t="s">
        <v>275</v>
      </c>
      <c r="G101" t="s">
        <v>276</v>
      </c>
      <c r="H101">
        <v>261.39999999999998</v>
      </c>
      <c r="I101" s="2">
        <v>44888</v>
      </c>
      <c r="J101" s="2">
        <v>44888</v>
      </c>
      <c r="K101">
        <v>261.39999999999998</v>
      </c>
    </row>
    <row r="102" spans="1:11" x14ac:dyDescent="0.25">
      <c r="A102" t="str">
        <f>"Z72392D319"</f>
        <v>Z72392D319</v>
      </c>
      <c r="B102" t="str">
        <f t="shared" si="3"/>
        <v>06363391001</v>
      </c>
      <c r="C102" t="s">
        <v>16</v>
      </c>
      <c r="D102" t="s">
        <v>277</v>
      </c>
      <c r="E102" t="s">
        <v>18</v>
      </c>
      <c r="F102" s="1" t="s">
        <v>278</v>
      </c>
      <c r="G102" t="s">
        <v>279</v>
      </c>
      <c r="H102">
        <v>3832</v>
      </c>
      <c r="I102" s="2">
        <v>44915</v>
      </c>
      <c r="J102" s="2">
        <v>44946</v>
      </c>
      <c r="K102">
        <v>3832</v>
      </c>
    </row>
    <row r="103" spans="1:11" x14ac:dyDescent="0.25">
      <c r="A103" t="str">
        <f>"Z273941DE4"</f>
        <v>Z273941DE4</v>
      </c>
      <c r="B103" t="str">
        <f t="shared" si="3"/>
        <v>06363391001</v>
      </c>
      <c r="C103" t="s">
        <v>16</v>
      </c>
      <c r="D103" t="s">
        <v>280</v>
      </c>
      <c r="E103" t="s">
        <v>34</v>
      </c>
      <c r="F103" s="1" t="s">
        <v>281</v>
      </c>
      <c r="G103" t="s">
        <v>282</v>
      </c>
      <c r="H103">
        <v>918</v>
      </c>
      <c r="I103" s="2">
        <v>44917</v>
      </c>
      <c r="J103" s="2">
        <v>44926</v>
      </c>
      <c r="K103">
        <v>918</v>
      </c>
    </row>
    <row r="104" spans="1:11" x14ac:dyDescent="0.25">
      <c r="A104" t="str">
        <f>"Z03392EB1B"</f>
        <v>Z03392EB1B</v>
      </c>
      <c r="B104" t="str">
        <f t="shared" si="3"/>
        <v>06363391001</v>
      </c>
      <c r="C104" t="s">
        <v>16</v>
      </c>
      <c r="D104" t="s">
        <v>283</v>
      </c>
      <c r="E104" t="s">
        <v>34</v>
      </c>
      <c r="H104">
        <v>9700</v>
      </c>
      <c r="K104">
        <v>0</v>
      </c>
    </row>
    <row r="105" spans="1:11" x14ac:dyDescent="0.25">
      <c r="A105" t="str">
        <f>"Z723945E3A"</f>
        <v>Z723945E3A</v>
      </c>
      <c r="B105" t="str">
        <f t="shared" si="3"/>
        <v>06363391001</v>
      </c>
      <c r="C105" t="s">
        <v>16</v>
      </c>
      <c r="D105" t="s">
        <v>284</v>
      </c>
      <c r="E105" t="s">
        <v>34</v>
      </c>
      <c r="H105">
        <v>976</v>
      </c>
      <c r="K105">
        <v>0</v>
      </c>
    </row>
    <row r="106" spans="1:11" x14ac:dyDescent="0.25">
      <c r="A106" t="str">
        <f>"ZDC392EBBF"</f>
        <v>ZDC392EBBF</v>
      </c>
      <c r="B106" t="str">
        <f t="shared" si="3"/>
        <v>06363391001</v>
      </c>
      <c r="C106" t="s">
        <v>16</v>
      </c>
      <c r="D106" t="s">
        <v>285</v>
      </c>
      <c r="E106" t="s">
        <v>34</v>
      </c>
      <c r="H106">
        <v>8700</v>
      </c>
      <c r="K106">
        <v>0</v>
      </c>
    </row>
    <row r="107" spans="1:11" x14ac:dyDescent="0.25">
      <c r="A107" t="str">
        <f>"Z2D38FF5BD"</f>
        <v>Z2D38FF5BD</v>
      </c>
      <c r="B107" t="str">
        <f t="shared" si="3"/>
        <v>06363391001</v>
      </c>
      <c r="C107" t="s">
        <v>16</v>
      </c>
      <c r="D107" t="s">
        <v>286</v>
      </c>
      <c r="E107" t="s">
        <v>34</v>
      </c>
      <c r="H107">
        <v>15190</v>
      </c>
      <c r="K107">
        <v>0</v>
      </c>
    </row>
    <row r="108" spans="1:11" x14ac:dyDescent="0.25">
      <c r="A108" t="str">
        <f>"Z2E392EDDF"</f>
        <v>Z2E392EDDF</v>
      </c>
      <c r="B108" t="str">
        <f t="shared" si="3"/>
        <v>06363391001</v>
      </c>
      <c r="C108" t="s">
        <v>16</v>
      </c>
      <c r="D108" t="s">
        <v>287</v>
      </c>
      <c r="E108" t="s">
        <v>34</v>
      </c>
      <c r="H108">
        <v>24135.88</v>
      </c>
      <c r="K108">
        <v>0</v>
      </c>
    </row>
    <row r="109" spans="1:11" x14ac:dyDescent="0.25">
      <c r="A109" t="str">
        <f>"Z4B389F78C"</f>
        <v>Z4B389F78C</v>
      </c>
      <c r="B109" t="str">
        <f t="shared" si="3"/>
        <v>06363391001</v>
      </c>
      <c r="C109" t="s">
        <v>16</v>
      </c>
      <c r="D109" t="s">
        <v>288</v>
      </c>
      <c r="E109" t="s">
        <v>34</v>
      </c>
      <c r="H109">
        <v>19496.91</v>
      </c>
      <c r="K109">
        <v>0</v>
      </c>
    </row>
    <row r="110" spans="1:11" x14ac:dyDescent="0.25">
      <c r="A110" t="str">
        <f>"9535297801"</f>
        <v>9535297801</v>
      </c>
      <c r="B110" t="str">
        <f t="shared" si="3"/>
        <v>06363391001</v>
      </c>
      <c r="C110" t="s">
        <v>16</v>
      </c>
      <c r="D110" t="s">
        <v>289</v>
      </c>
      <c r="E110" t="s">
        <v>18</v>
      </c>
      <c r="F110" s="1" t="s">
        <v>86</v>
      </c>
      <c r="G110" t="s">
        <v>87</v>
      </c>
      <c r="H110">
        <v>0</v>
      </c>
      <c r="I110" s="2">
        <v>44986</v>
      </c>
      <c r="J110" s="2">
        <v>45350</v>
      </c>
      <c r="K110">
        <v>0</v>
      </c>
    </row>
    <row r="111" spans="1:11" x14ac:dyDescent="0.25">
      <c r="A111" t="str">
        <f>"Z523573261"</f>
        <v>Z523573261</v>
      </c>
      <c r="B111" t="str">
        <f t="shared" si="3"/>
        <v>06363391001</v>
      </c>
      <c r="C111" t="s">
        <v>16</v>
      </c>
      <c r="D111" t="s">
        <v>290</v>
      </c>
      <c r="E111" t="s">
        <v>34</v>
      </c>
      <c r="F111" s="1" t="s">
        <v>291</v>
      </c>
      <c r="G111" t="s">
        <v>292</v>
      </c>
      <c r="H111">
        <v>0</v>
      </c>
      <c r="I111" s="2">
        <v>44623</v>
      </c>
      <c r="J111" s="2">
        <v>44957</v>
      </c>
      <c r="K1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abruzzo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2023-01-30T11:45:58Z</dcterms:created>
  <dcterms:modified xsi:type="dcterms:W3CDTF">2023-01-30T11:45:58Z</dcterms:modified>
</cp:coreProperties>
</file>