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altoadig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</calcChain>
</file>

<file path=xl/sharedStrings.xml><?xml version="1.0" encoding="utf-8"?>
<sst xmlns="http://schemas.openxmlformats.org/spreadsheetml/2006/main" count="326" uniqueCount="176">
  <si>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</si>
  <si>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</si>
  <si>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</si>
  <si>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</si>
  <si>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</si>
  <si>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</si>
  <si>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</si>
  <si>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</si>
  <si>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</si>
  <si>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</si>
  <si>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</si>
  <si>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</si>
  <si>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</si>
  <si>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</si>
  <si>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</si>
  <si>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</si>
  <si>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Bolzano</t>
  </si>
  <si>
    <t>Contratto esecutivo servizio di pulizia - LOTTO 3</t>
  </si>
  <si>
    <t>26-AFFIDAMENTO DIRETTO IN ADESIONE AD ACCORDO QUADRO/CONVENZIONE</t>
  </si>
  <si>
    <t xml:space="preserve">C.R. APPALTI SRL (CF: 04622851006)
</t>
  </si>
  <si>
    <t>C.R. APPALTI SRL (CF: 04622851006)</t>
  </si>
  <si>
    <t>Contratto somministrazione teleriscaldamento Ut Bressanone</t>
  </si>
  <si>
    <t>23-AFFIDAMENTO DIRETTO</t>
  </si>
  <si>
    <t xml:space="preserve">ASM BRESSANONE SPA (CF: 01717730210)
</t>
  </si>
  <si>
    <t>ASM BRESSANONE SPA (CF: 01717730210)</t>
  </si>
  <si>
    <t>Fotocopiatrici a colori per gli uffici della DP Bolzano</t>
  </si>
  <si>
    <t xml:space="preserve">KYOCERA DOCUMENT SOLUTION ITALIA SPA (CF: 01788080156)
</t>
  </si>
  <si>
    <t>KYOCERA DOCUMENT SOLUTION ITALIA SPA (CF: 01788080156)</t>
  </si>
  <si>
    <t>Fornitura energia elettrica per gli uffici della DP di Bolzano</t>
  </si>
  <si>
    <t xml:space="preserve">ENEL ENERGIA SPA (CF: 06655971007)
</t>
  </si>
  <si>
    <t>ENEL ENERGIA SPA (CF: 06655971007)</t>
  </si>
  <si>
    <t>Verifica periodica biennale degli impianti elevatori</t>
  </si>
  <si>
    <t xml:space="preserve">I &amp; S INGEGNERIA &amp; SICUREZZA S.R.L. (CF: 01723610216)
I.M.Q. SPA (CF: 12898410159)
</t>
  </si>
  <si>
    <t>I &amp; S INGEGNERIA &amp; SICUREZZA S.R.L. (CF: 01723610216)</t>
  </si>
  <si>
    <t>NOLEGGIO FOTOCOPIATORI B/NERO PER GLI UFFICI DELLA DP</t>
  </si>
  <si>
    <t>Servizio di sgombero neve</t>
  </si>
  <si>
    <t xml:space="preserve">ALBATROS SOC. COOP. (CF: 01536330218)
POLICONS SOC. COOP. (CF: 02288890219)
TURANDOT SOCIETA' COOPERATIVA (CF: 02494510213)
</t>
  </si>
  <si>
    <t>POLICONS SOC. COOP. (CF: 02288890219)</t>
  </si>
  <si>
    <t>Fornitura di energia elettrica per gli uffici della DP di Bolzano 2020/21 EE16 LOTTO 4</t>
  </si>
  <si>
    <t xml:space="preserve">A2A ENERGIA (CF: 12883420155)
</t>
  </si>
  <si>
    <t>A2A ENERGIA (CF: 12883420155)</t>
  </si>
  <si>
    <t>Fornitura gas per UT Merano</t>
  </si>
  <si>
    <t xml:space="preserve">SPIGAS SRL (CF: 01159920113)
</t>
  </si>
  <si>
    <t>SPIGAS SRL (CF: 01159920113)</t>
  </si>
  <si>
    <t>FORNITURA BUONI PASTO ELETTRONICI PER IL PERSONALE DELLA DP DI BZ</t>
  </si>
  <si>
    <t xml:space="preserve">EDENRED ITALIA SRL (CF: 01014660417)
</t>
  </si>
  <si>
    <t>EDENRED ITALIA SRL (CF: 01014660417)</t>
  </si>
  <si>
    <t>Servizio di sorveglianza sanitaria</t>
  </si>
  <si>
    <t xml:space="preserve">MATTIVI CHRISTIAN (CF: MTTCRS66D05F132D)
</t>
  </si>
  <si>
    <t>MATTIVI CHRISTIAN (CF: MTTCRS66D05F132D)</t>
  </si>
  <si>
    <t>Noleggio 4 fotocopiatori b/n</t>
  </si>
  <si>
    <t xml:space="preserve">OLIVETTI SPA (CF: 02298700010)
</t>
  </si>
  <si>
    <t>OLIVETTI SPA (CF: 02298700010)</t>
  </si>
  <si>
    <t>Servizio di vigilanza privata - lotto 4 - Dp Bolzano</t>
  </si>
  <si>
    <t xml:space="preserve">CITTADINI DELL'ORDINE S.R.L. (CF: 02415990213)
</t>
  </si>
  <si>
    <t>CITTADINI DELL'ORDINE S.R.L. (CF: 02415990213)</t>
  </si>
  <si>
    <t>manutenzione impianti elettrici, igienico sanitari e di climatizzazione per gli uffici della DP di Bolzano</t>
  </si>
  <si>
    <t xml:space="preserve">EDISON FACILITY SOLUTIONS SPA (GIÃ  PVB SOLUTIONS) (CF: 08414430960)
</t>
  </si>
  <si>
    <t>EDISON FACILITY SOLUTIONS SPA (GIÃ  PVB SOLUTIONS) (CF: 08414430960)</t>
  </si>
  <si>
    <t>Adesione convenzione Consip BUONI PASTO 8</t>
  </si>
  <si>
    <t xml:space="preserve">DAY RISTOSERVICE S.P.A. (CF: 03543000370)
</t>
  </si>
  <si>
    <t>DAY RISTOSERVICE S.P.A. (CF: 03543000370)</t>
  </si>
  <si>
    <t>ACQUISTO DI ENERGIA ELETTRICA PER GLI UFFICI DELLA D.P. DI BOLZANO 2021/2022</t>
  </si>
  <si>
    <t>Fornitura gas Ut Merano 2021/2022</t>
  </si>
  <si>
    <t xml:space="preserve">SINERGAS S.P.A. (CF: 01877220366)
</t>
  </si>
  <si>
    <t>SINERGAS S.P.A. (CF: 01877220366)</t>
  </si>
  <si>
    <t>Verifica periodica biennale impianti elevatori - Sedi di Brunico (2021) e Merano (2022)</t>
  </si>
  <si>
    <t xml:space="preserve">I &amp; S INGEGNERIA &amp; SICUREZZA S.R.L. (CF: 01723610216)
</t>
  </si>
  <si>
    <t>Verifica degli impianti di messa a terra e protezione contro le scariche atmosferiche</t>
  </si>
  <si>
    <t>Servizio giardinaggio Ut Merano 2021/2022</t>
  </si>
  <si>
    <t>TURANDOT SOCIETA' COOPERATIVA (CF: 02494510213)</t>
  </si>
  <si>
    <t>Servizio di portierato presso i front office</t>
  </si>
  <si>
    <t>Sanificazione piazza Ambrosoli - 17/12</t>
  </si>
  <si>
    <t xml:space="preserve">KOMPLETT SOCIETÃ  COOPERATIVA (CF: 02061150229)
</t>
  </si>
  <si>
    <t>KOMPLETT SOCIETÃ  COOPERATIVA (CF: 02061150229)</t>
  </si>
  <si>
    <t>Servizio di direct email marketing</t>
  </si>
  <si>
    <t xml:space="preserve">TROVOLAVORO SRL (CF: 06409850960)
</t>
  </si>
  <si>
    <t>TROVOLAVORO SRL (CF: 06409850960)</t>
  </si>
  <si>
    <t>Servizio si manutenzione periodica dell'impianto di elevazione dell'immobile di Merano</t>
  </si>
  <si>
    <t xml:space="preserve">KONE SPA (CF: 05069070158)
</t>
  </si>
  <si>
    <t>KONE SPA (CF: 05069070158)</t>
  </si>
  <si>
    <t>Servizio di manutenzione degli impianti elettrici ed idrici</t>
  </si>
  <si>
    <t xml:space="preserve">AGSM ENERGIA SPA (CF: 02968430237)
</t>
  </si>
  <si>
    <t>AGSM ENERGIA SPA (CF: 02968430237)</t>
  </si>
  <si>
    <t>Fornitura gas naturale per UT Merano - prezzo fisso</t>
  </si>
  <si>
    <t xml:space="preserve">DOLOMITI ENERGIA SPA (CF: 01812630224)
</t>
  </si>
  <si>
    <t>DOLOMITI ENERGIA SPA (CF: 01812630224)</t>
  </si>
  <si>
    <t>Gestione integrata della sicurezza</t>
  </si>
  <si>
    <t xml:space="preserve">SINTESI SPA (CF: 03533961003)
</t>
  </si>
  <si>
    <t>SINTESI SPA (CF: 03533961003)</t>
  </si>
  <si>
    <t>acquisto monitor Brunico</t>
  </si>
  <si>
    <t xml:space="preserve">SIGMA S.P.A. (CF: 01590580443)
</t>
  </si>
  <si>
    <t>SIGMA S.P.A. (CF: 01590580443)</t>
  </si>
  <si>
    <t>Sanificazione locali Brunico e piazza Ambrosoli</t>
  </si>
  <si>
    <t xml:space="preserve">MARKAS SRL (CF: 01174800217)
</t>
  </si>
  <si>
    <t>MARKAS SRL (CF: 01174800217)</t>
  </si>
  <si>
    <t>Sanificazione piazza Ambrosoli</t>
  </si>
  <si>
    <t>Acquisto manualistica fiscale 2022 - Edizioni Seac</t>
  </si>
  <si>
    <t xml:space="preserve">SCALA SNC DI SCALA MARIO (CF: 01534230220)
</t>
  </si>
  <si>
    <t>SCALA SNC DI SCALA MARIO (CF: 01534230220)</t>
  </si>
  <si>
    <t>Sostituzione bandiere Ufficio Territoriale di Merano</t>
  </si>
  <si>
    <t xml:space="preserve">RITTER ERNST (CF: RTTRST54R04A952Y)
</t>
  </si>
  <si>
    <t>RITTER ERNST (CF: RTTRST54R04A952Y)</t>
  </si>
  <si>
    <t>INSERZIONE SUL QUOTIDIANO DOLOMITEN</t>
  </si>
  <si>
    <t xml:space="preserve">ATHESIA DRUCK SRL (CF: 00853870210)
</t>
  </si>
  <si>
    <t>ATHESIA DRUCK SRL (CF: 00853870210)</t>
  </si>
  <si>
    <t>INSERZIONE SUL QUOTIDIANO ALTO ADIGE</t>
  </si>
  <si>
    <t xml:space="preserve">MEDIA-ALPI PUBBLICITA' S.R.L. (CF: 01847120225)
</t>
  </si>
  <si>
    <t>MEDIA-ALPI PUBBLICITA' S.R.L. (CF: 01847120225)</t>
  </si>
  <si>
    <t>CONTRATTO ESECUTIVO PER Lâ€™AFFIDAMENTO DELLA FORNITURA DI TONER ORIGINALI â€“ LOTTO N. 1</t>
  </si>
  <si>
    <t xml:space="preserve">ECO LASER INFORMATICA SRL (CF: 04427081007)
</t>
  </si>
  <si>
    <t>ECO LASER INFORMATICA SRL (CF: 04427081007)</t>
  </si>
  <si>
    <t>Servizio di giardinaggio UT Merano 2022/2023</t>
  </si>
  <si>
    <t xml:space="preserve">TURANDOT SOCIETA' COOPERATIVA (CF: 02494510213)
</t>
  </si>
  <si>
    <t>Intervento spazzacamino Ut Merano 2022</t>
  </si>
  <si>
    <t xml:space="preserve">BERGAMO SRL (CF: 02719000214)
</t>
  </si>
  <si>
    <t>BERGAMO SRL (CF: 02719000214)</t>
  </si>
  <si>
    <t>Manualistica fiscale online e cartacea ed. GiuffrÃ¨</t>
  </si>
  <si>
    <t xml:space="preserve">GIUFFRÃ¨ FRANCIS LEFEBVRE S.P.A (CF: 00829840156)
</t>
  </si>
  <si>
    <t>GIUFFRÃ¨ FRANCIS LEFEBVRE S.P.A (CF: 00829840156)</t>
  </si>
  <si>
    <t>CONTRATTO ESECUTIVO SERVIZIO DI PULIZIA DP BOLZANO</t>
  </si>
  <si>
    <t xml:space="preserve">MIORELLI SERVICE S.P.A. (CF: 00505590224)
</t>
  </si>
  <si>
    <t>MIORELLI SERVICE S.P.A. (CF: 00505590224)</t>
  </si>
  <si>
    <t>inserzione sul quotidiano â€œSÃ¼dtiroler Wirtschaftszeitungâ€</t>
  </si>
  <si>
    <t xml:space="preserve">NEUER SÃœDTIROLER WIRTSCHAFTSVERLAG SRL (CF: 00156680217)
</t>
  </si>
  <si>
    <t>NEUER SÃœDTIROLER WIRTSCHAFTSVERLAG SRL (CF: 00156680217)</t>
  </si>
  <si>
    <t>Servizio di reception presso le sedi di Merano, Bressanone e Brunico della Direzione Provinciale di Bolzano</t>
  </si>
  <si>
    <t>Contratto esecutivo manutenzione impianti</t>
  </si>
  <si>
    <t xml:space="preserve">ENGIE SERVIZI S.P.A. (GIÃ  COFELY ITALIA S.P.A.) (CF: 07149930583)
</t>
  </si>
  <si>
    <t>ENGIE SERVIZI S.P.A. (GIÃ  COFELY ITALIA S.P.A.) (CF: 07149930583)</t>
  </si>
  <si>
    <t>FORNITURA 20000 FFP2</t>
  </si>
  <si>
    <t xml:space="preserve">PERISTEGRAF SRL (CF: 07404600582)
</t>
  </si>
  <si>
    <t>PERISTEGRAF SRL (CF: 07404600582)</t>
  </si>
  <si>
    <t>Valutazione rischio da scariche atmosferiche della sede di Merano della DP di Bolzano</t>
  </si>
  <si>
    <t xml:space="preserve">BUSELLATO GABRIELE (CF: BSLGRL73P26A952O)
</t>
  </si>
  <si>
    <t>BUSELLATO GABRIELE (CF: BSLGRL73P26A952O)</t>
  </si>
  <si>
    <t>Fornitura di faldoni per archiviazione e carta formato A4 e A3</t>
  </si>
  <si>
    <t xml:space="preserve">MOAR S.R.L. (CF: 01827230226)
TECNOLOGIE SRL (CF: 04178600237)
TINKHAUSER GMBH (CF: 01563380219)
</t>
  </si>
  <si>
    <t>TINKHAUSER GMBH (CF: 01563380219)</t>
  </si>
  <si>
    <t>AFFITTO AULA MAGNA PER PROVA CONCORSUALE</t>
  </si>
  <si>
    <t xml:space="preserve">LIBERA UNIVERSITA' DI BOLZANO (CF: 94060760215)
</t>
  </si>
  <si>
    <t>LIBERA UNIVERSITA' DI BOLZANO (CF: 94060760215)</t>
  </si>
  <si>
    <t>servizio di smaltimento rifiuti per le sedi della Direzione Provinciale di Bolzano</t>
  </si>
  <si>
    <t xml:space="preserve">F.LLI SANTINI SRL (CF: 01133050219)
</t>
  </si>
  <si>
    <t>F.LLI SANTINI SRL (CF: 01133050219)</t>
  </si>
  <si>
    <t>servizio di portierato presso le sedi di Merano, Bressanone e Brunico</t>
  </si>
  <si>
    <t>acquisto toner rigenerati</t>
  </si>
  <si>
    <t xml:space="preserve">ERREBIAN SPA (CF: 08397890586)
</t>
  </si>
  <si>
    <t>ERREBIAN SPA (CF: 08397890586)</t>
  </si>
  <si>
    <t>servizio di facchinaggio per DP Bolzano</t>
  </si>
  <si>
    <t xml:space="preserve">COOPSERVICE S.COOP.P.A. (CF: 00310180351)
</t>
  </si>
  <si>
    <t>COOPSERVICE S.COOP.P.A. (CF: 00310180351)</t>
  </si>
  <si>
    <t>acquisto campagna pubblicitaria</t>
  </si>
  <si>
    <t xml:space="preserve">FIRST AVENUE SRL (CF: 02545630218)
</t>
  </si>
  <si>
    <t>FIRST AVENUE SRL (CF: 02545630218)</t>
  </si>
  <si>
    <t>acquisto buoni pasto yes ticket</t>
  </si>
  <si>
    <t xml:space="preserve">YES TICKET S.R.L. (CF: 10527040967)
</t>
  </si>
  <si>
    <t>YES TICKET S.R.L. (CF: 10527040967)</t>
  </si>
  <si>
    <t>acquisto ganci per scaffalature preesistenti</t>
  </si>
  <si>
    <t xml:space="preserve">PROKOSS MOBILROT (CF: 02607530215)
</t>
  </si>
  <si>
    <t>PROKOSS MOBILROT (CF: 02607530215)</t>
  </si>
  <si>
    <t>acquisto distruggidocumenti</t>
  </si>
  <si>
    <t xml:space="preserve">CENTRO UFFICI SRL (CF: 03095020362)
</t>
  </si>
  <si>
    <t>CENTRO UFFICI SRL (CF: 03095020362)</t>
  </si>
  <si>
    <t>acquisto monitor eliminacode merano</t>
  </si>
  <si>
    <t>abbonamento Alto Adige digitale</t>
  </si>
  <si>
    <t xml:space="preserve">S.I.E. SPA - SOCIETA' INIZIATIVE EDITORIALI (CF: 07529070158)
</t>
  </si>
  <si>
    <t>S.I.E. SPA - SOCIETA' INIZIATIVE EDITORIALI (CF: 07529070158)</t>
  </si>
  <si>
    <t xml:space="preserve">noleggio apparecchiature multifunzione a colori </t>
  </si>
  <si>
    <t xml:space="preserve">CANON ITALIA SPA (CF: 00865220156)
</t>
  </si>
  <si>
    <t>CANON ITALIA SPA (CF: 00865220156)</t>
  </si>
  <si>
    <t xml:space="preserve">energia elettrica </t>
  </si>
  <si>
    <t>acquisto gas naturale</t>
  </si>
  <si>
    <t>affitto aule concorso</t>
  </si>
  <si>
    <t xml:space="preserve">NOI SPA (CF: 02595720216)
</t>
  </si>
  <si>
    <t>NOI SPA (CF: 02595720216)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</si>
</sst>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"6668504F92"</f>
        <v>6668504F92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569292.19999999995</v>
      </c>
      <c r="I3" s="2">
        <v>42522</v>
      </c>
      <c r="J3" s="2">
        <v>44218</v>
      </c>
      <c r="K3">
        <v>347655.63</v>
      </c>
    </row>
    <row r="4" spans="1:11" x14ac:dyDescent="0.25">
      <c r="A4" t="str">
        <f>"Z7C1C4D1E3"</f>
        <v>Z7C1C4D1E3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0</v>
      </c>
      <c r="I4" s="2">
        <v>42716</v>
      </c>
      <c r="J4" s="2">
        <v>46367</v>
      </c>
      <c r="K4">
        <v>45032.49</v>
      </c>
    </row>
    <row r="5" spans="1:11" x14ac:dyDescent="0.25">
      <c r="A5" t="str">
        <f>"Z92215A5BF"</f>
        <v>Z92215A5BF</v>
      </c>
      <c r="B5" t="str">
        <f t="shared" si="0"/>
        <v>06363391001</v>
      </c>
      <c r="C5" t="s">
        <v>16</v>
      </c>
      <c r="D5" t="s">
        <v>25</v>
      </c>
      <c r="E5" t="s">
        <v>18</v>
      </c>
      <c r="F5" s="1" t="s">
        <v>26</v>
      </c>
      <c r="G5" t="s">
        <v>27</v>
      </c>
      <c r="H5">
        <v>13723.2</v>
      </c>
      <c r="I5" s="2">
        <v>43132</v>
      </c>
      <c r="J5" s="2">
        <v>44957</v>
      </c>
      <c r="K5">
        <v>13037.05</v>
      </c>
    </row>
    <row r="6" spans="1:11" x14ac:dyDescent="0.25">
      <c r="A6" t="str">
        <f>"ZF82639944"</f>
        <v>ZF82639944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38770</v>
      </c>
      <c r="I6" s="2">
        <v>43525</v>
      </c>
      <c r="J6" s="2">
        <v>43890</v>
      </c>
      <c r="K6">
        <v>37388.980000000003</v>
      </c>
    </row>
    <row r="7" spans="1:11" x14ac:dyDescent="0.25">
      <c r="A7" t="str">
        <f>"Z9F26D6EA7"</f>
        <v>Z9F26D6EA7</v>
      </c>
      <c r="B7" t="str">
        <f t="shared" si="0"/>
        <v>06363391001</v>
      </c>
      <c r="C7" t="s">
        <v>16</v>
      </c>
      <c r="D7" t="s">
        <v>31</v>
      </c>
      <c r="E7" t="s">
        <v>22</v>
      </c>
      <c r="F7" s="1" t="s">
        <v>32</v>
      </c>
      <c r="G7" t="s">
        <v>33</v>
      </c>
      <c r="H7">
        <v>220</v>
      </c>
      <c r="I7" s="2">
        <v>43678</v>
      </c>
      <c r="J7" s="2">
        <v>44104</v>
      </c>
      <c r="K7">
        <v>220</v>
      </c>
    </row>
    <row r="8" spans="1:11" x14ac:dyDescent="0.25">
      <c r="A8" t="str">
        <f>"Z37224BBCC"</f>
        <v>Z37224BBCC</v>
      </c>
      <c r="B8" t="str">
        <f t="shared" si="0"/>
        <v>06363391001</v>
      </c>
      <c r="C8" t="s">
        <v>16</v>
      </c>
      <c r="D8" t="s">
        <v>34</v>
      </c>
      <c r="E8" t="s">
        <v>18</v>
      </c>
      <c r="F8" s="1" t="s">
        <v>26</v>
      </c>
      <c r="G8" t="s">
        <v>27</v>
      </c>
      <c r="H8">
        <v>28270</v>
      </c>
      <c r="I8" s="2">
        <v>43174</v>
      </c>
      <c r="J8" s="2">
        <v>45000</v>
      </c>
      <c r="K8">
        <v>26856.5</v>
      </c>
    </row>
    <row r="9" spans="1:11" x14ac:dyDescent="0.25">
      <c r="A9" t="str">
        <f>"ZF429C3E4D"</f>
        <v>ZF429C3E4D</v>
      </c>
      <c r="B9" t="str">
        <f t="shared" si="0"/>
        <v>06363391001</v>
      </c>
      <c r="C9" t="s">
        <v>16</v>
      </c>
      <c r="D9" t="s">
        <v>35</v>
      </c>
      <c r="E9" t="s">
        <v>22</v>
      </c>
      <c r="F9" s="1" t="s">
        <v>36</v>
      </c>
      <c r="G9" t="s">
        <v>37</v>
      </c>
      <c r="H9">
        <v>960</v>
      </c>
      <c r="I9" s="2">
        <v>43755</v>
      </c>
      <c r="J9" s="2">
        <v>44850</v>
      </c>
      <c r="K9">
        <v>610.20000000000005</v>
      </c>
    </row>
    <row r="10" spans="1:11" x14ac:dyDescent="0.25">
      <c r="A10" t="str">
        <f>"Z552AF0EA6"</f>
        <v>Z552AF0EA6</v>
      </c>
      <c r="B10" t="str">
        <f t="shared" si="0"/>
        <v>06363391001</v>
      </c>
      <c r="C10" t="s">
        <v>16</v>
      </c>
      <c r="D10" t="s">
        <v>38</v>
      </c>
      <c r="E10" t="s">
        <v>18</v>
      </c>
      <c r="F10" s="1" t="s">
        <v>39</v>
      </c>
      <c r="G10" t="s">
        <v>40</v>
      </c>
      <c r="H10">
        <v>38313</v>
      </c>
      <c r="I10" s="2">
        <v>43891</v>
      </c>
      <c r="J10" s="2">
        <v>44255</v>
      </c>
      <c r="K10">
        <v>33917.01</v>
      </c>
    </row>
    <row r="11" spans="1:11" x14ac:dyDescent="0.25">
      <c r="A11" t="str">
        <f>"ZB921AB993"</f>
        <v>ZB921AB993</v>
      </c>
      <c r="B11" t="str">
        <f t="shared" si="0"/>
        <v>06363391001</v>
      </c>
      <c r="C11" t="s">
        <v>16</v>
      </c>
      <c r="D11" t="s">
        <v>41</v>
      </c>
      <c r="E11" t="s">
        <v>18</v>
      </c>
      <c r="F11" s="1" t="s">
        <v>42</v>
      </c>
      <c r="G11" t="s">
        <v>43</v>
      </c>
      <c r="H11">
        <v>0</v>
      </c>
      <c r="I11" s="2">
        <v>43191</v>
      </c>
      <c r="J11" s="2">
        <v>43555</v>
      </c>
      <c r="K11">
        <v>10156.14</v>
      </c>
    </row>
    <row r="12" spans="1:11" x14ac:dyDescent="0.25">
      <c r="A12" t="str">
        <f>"7347458227"</f>
        <v>7347458227</v>
      </c>
      <c r="B12" t="str">
        <f t="shared" si="0"/>
        <v>06363391001</v>
      </c>
      <c r="C12" t="s">
        <v>16</v>
      </c>
      <c r="D12" t="s">
        <v>44</v>
      </c>
      <c r="E12" t="s">
        <v>18</v>
      </c>
      <c r="F12" s="1" t="s">
        <v>45</v>
      </c>
      <c r="G12" t="s">
        <v>46</v>
      </c>
      <c r="H12">
        <v>334883</v>
      </c>
      <c r="I12" s="2">
        <v>43101</v>
      </c>
      <c r="J12" s="2">
        <v>44196</v>
      </c>
      <c r="K12">
        <v>261602.1</v>
      </c>
    </row>
    <row r="13" spans="1:11" x14ac:dyDescent="0.25">
      <c r="A13" t="str">
        <f>"Z862B7ECE5"</f>
        <v>Z862B7ECE5</v>
      </c>
      <c r="B13" t="str">
        <f t="shared" si="0"/>
        <v>06363391001</v>
      </c>
      <c r="C13" t="s">
        <v>16</v>
      </c>
      <c r="D13" t="s">
        <v>47</v>
      </c>
      <c r="E13" t="s">
        <v>22</v>
      </c>
      <c r="F13" s="1" t="s">
        <v>48</v>
      </c>
      <c r="G13" t="s">
        <v>49</v>
      </c>
      <c r="H13">
        <v>14590</v>
      </c>
      <c r="I13" s="2">
        <v>43892</v>
      </c>
      <c r="J13" s="2">
        <v>44621</v>
      </c>
      <c r="K13">
        <v>13854.5</v>
      </c>
    </row>
    <row r="14" spans="1:11" x14ac:dyDescent="0.25">
      <c r="A14" t="str">
        <f>"Z512D252B5"</f>
        <v>Z512D252B5</v>
      </c>
      <c r="B14" t="str">
        <f t="shared" si="0"/>
        <v>06363391001</v>
      </c>
      <c r="C14" t="s">
        <v>16</v>
      </c>
      <c r="D14" t="s">
        <v>50</v>
      </c>
      <c r="E14" t="s">
        <v>18</v>
      </c>
      <c r="F14" s="1" t="s">
        <v>51</v>
      </c>
      <c r="G14" t="s">
        <v>52</v>
      </c>
      <c r="H14">
        <v>10384</v>
      </c>
      <c r="I14" s="2">
        <v>44039</v>
      </c>
      <c r="J14" s="2">
        <v>45864</v>
      </c>
      <c r="K14">
        <v>4283.3999999999996</v>
      </c>
    </row>
    <row r="15" spans="1:11" x14ac:dyDescent="0.25">
      <c r="A15" t="str">
        <f>"8380788D08"</f>
        <v>8380788D08</v>
      </c>
      <c r="B15" t="str">
        <f t="shared" si="0"/>
        <v>06363391001</v>
      </c>
      <c r="C15" t="s">
        <v>16</v>
      </c>
      <c r="D15" t="s">
        <v>53</v>
      </c>
      <c r="E15" t="s">
        <v>18</v>
      </c>
      <c r="F15" s="1" t="s">
        <v>54</v>
      </c>
      <c r="G15" t="s">
        <v>55</v>
      </c>
      <c r="H15">
        <v>93347.98</v>
      </c>
      <c r="I15" s="2">
        <v>44044</v>
      </c>
      <c r="J15" s="2">
        <v>45138</v>
      </c>
      <c r="K15">
        <v>54806.5</v>
      </c>
    </row>
    <row r="16" spans="1:11" x14ac:dyDescent="0.25">
      <c r="A16" t="str">
        <f>"Z2B2E66CC0"</f>
        <v>Z2B2E66CC0</v>
      </c>
      <c r="B16" t="str">
        <f t="shared" si="0"/>
        <v>06363391001</v>
      </c>
      <c r="C16" t="s">
        <v>16</v>
      </c>
      <c r="D16" t="s">
        <v>56</v>
      </c>
      <c r="E16" t="s">
        <v>22</v>
      </c>
      <c r="F16" s="1" t="s">
        <v>57</v>
      </c>
      <c r="G16" t="s">
        <v>58</v>
      </c>
      <c r="H16">
        <v>24700</v>
      </c>
      <c r="I16" s="2">
        <v>44136</v>
      </c>
      <c r="J16" s="2">
        <v>44530</v>
      </c>
      <c r="K16">
        <v>22294.25</v>
      </c>
    </row>
    <row r="17" spans="1:11" x14ac:dyDescent="0.25">
      <c r="A17" t="str">
        <f>"8504365801"</f>
        <v>8504365801</v>
      </c>
      <c r="B17" t="str">
        <f t="shared" si="0"/>
        <v>06363391001</v>
      </c>
      <c r="C17" t="s">
        <v>16</v>
      </c>
      <c r="D17" t="s">
        <v>59</v>
      </c>
      <c r="E17" t="s">
        <v>18</v>
      </c>
      <c r="F17" s="1" t="s">
        <v>60</v>
      </c>
      <c r="G17" t="s">
        <v>61</v>
      </c>
      <c r="H17">
        <v>175462.39999999999</v>
      </c>
      <c r="I17" s="2">
        <v>44166</v>
      </c>
      <c r="J17" s="2">
        <v>44873</v>
      </c>
      <c r="K17">
        <v>170205.68</v>
      </c>
    </row>
    <row r="18" spans="1:11" x14ac:dyDescent="0.25">
      <c r="A18" t="str">
        <f>"ZEA2F6CACA"</f>
        <v>ZEA2F6CACA</v>
      </c>
      <c r="B18" t="str">
        <f t="shared" si="0"/>
        <v>06363391001</v>
      </c>
      <c r="C18" t="s">
        <v>16</v>
      </c>
      <c r="D18" t="s">
        <v>62</v>
      </c>
      <c r="E18" t="s">
        <v>18</v>
      </c>
      <c r="F18" s="1" t="s">
        <v>39</v>
      </c>
      <c r="G18" t="s">
        <v>40</v>
      </c>
      <c r="H18">
        <v>0</v>
      </c>
      <c r="I18" s="2">
        <v>44256</v>
      </c>
      <c r="J18" s="2">
        <v>44620</v>
      </c>
      <c r="K18">
        <v>27628.720000000001</v>
      </c>
    </row>
    <row r="19" spans="1:11" x14ac:dyDescent="0.25">
      <c r="A19" t="str">
        <f>"ZEA3022DB9"</f>
        <v>ZEA3022DB9</v>
      </c>
      <c r="B19" t="str">
        <f t="shared" si="0"/>
        <v>06363391001</v>
      </c>
      <c r="C19" t="s">
        <v>16</v>
      </c>
      <c r="D19" t="s">
        <v>63</v>
      </c>
      <c r="E19" t="s">
        <v>18</v>
      </c>
      <c r="F19" s="1" t="s">
        <v>64</v>
      </c>
      <c r="G19" t="s">
        <v>65</v>
      </c>
      <c r="H19">
        <v>0</v>
      </c>
      <c r="I19" s="2">
        <v>44287</v>
      </c>
      <c r="J19" s="2">
        <v>44651</v>
      </c>
      <c r="K19">
        <v>21548.87</v>
      </c>
    </row>
    <row r="20" spans="1:11" x14ac:dyDescent="0.25">
      <c r="A20" t="str">
        <f>"ZDE306AA8A"</f>
        <v>ZDE306AA8A</v>
      </c>
      <c r="B20" t="str">
        <f t="shared" si="0"/>
        <v>06363391001</v>
      </c>
      <c r="C20" t="s">
        <v>16</v>
      </c>
      <c r="D20" t="s">
        <v>66</v>
      </c>
      <c r="E20" t="s">
        <v>22</v>
      </c>
      <c r="F20" s="1" t="s">
        <v>67</v>
      </c>
      <c r="G20" t="s">
        <v>33</v>
      </c>
      <c r="H20">
        <v>267</v>
      </c>
      <c r="I20" s="2">
        <v>44501</v>
      </c>
      <c r="J20" s="2">
        <v>44834</v>
      </c>
      <c r="K20">
        <v>110</v>
      </c>
    </row>
    <row r="21" spans="1:11" x14ac:dyDescent="0.25">
      <c r="A21" t="str">
        <f>"ZC3306AA20"</f>
        <v>ZC3306AA20</v>
      </c>
      <c r="B21" t="str">
        <f t="shared" si="0"/>
        <v>06363391001</v>
      </c>
      <c r="C21" t="s">
        <v>16</v>
      </c>
      <c r="D21" t="s">
        <v>68</v>
      </c>
      <c r="E21" t="s">
        <v>22</v>
      </c>
      <c r="F21" s="1" t="s">
        <v>67</v>
      </c>
      <c r="G21" t="s">
        <v>33</v>
      </c>
      <c r="H21">
        <v>2450</v>
      </c>
      <c r="I21" s="2">
        <v>44231</v>
      </c>
      <c r="J21" s="2">
        <v>44438</v>
      </c>
      <c r="K21">
        <v>1897</v>
      </c>
    </row>
    <row r="22" spans="1:11" x14ac:dyDescent="0.25">
      <c r="A22" t="str">
        <f>"Z41309A435"</f>
        <v>Z41309A435</v>
      </c>
      <c r="B22" t="str">
        <f t="shared" si="0"/>
        <v>06363391001</v>
      </c>
      <c r="C22" t="s">
        <v>16</v>
      </c>
      <c r="D22" t="s">
        <v>69</v>
      </c>
      <c r="E22" t="s">
        <v>22</v>
      </c>
      <c r="F22" s="1" t="s">
        <v>36</v>
      </c>
      <c r="G22" t="s">
        <v>70</v>
      </c>
      <c r="H22">
        <v>3672.5</v>
      </c>
      <c r="I22" s="2">
        <v>44317</v>
      </c>
      <c r="J22" s="2">
        <v>44681</v>
      </c>
      <c r="K22">
        <v>3672.48</v>
      </c>
    </row>
    <row r="23" spans="1:11" x14ac:dyDescent="0.25">
      <c r="A23" t="str">
        <f>"Z19315578B"</f>
        <v>Z19315578B</v>
      </c>
      <c r="B23" t="str">
        <f t="shared" si="0"/>
        <v>06363391001</v>
      </c>
      <c r="C23" t="s">
        <v>16</v>
      </c>
      <c r="D23" t="s">
        <v>71</v>
      </c>
      <c r="E23" t="s">
        <v>22</v>
      </c>
      <c r="F23" s="1" t="s">
        <v>54</v>
      </c>
      <c r="G23" t="s">
        <v>55</v>
      </c>
      <c r="H23">
        <v>39383.75</v>
      </c>
      <c r="I23" s="2">
        <v>44319</v>
      </c>
      <c r="J23" s="2">
        <v>44620</v>
      </c>
      <c r="K23">
        <v>38539.97</v>
      </c>
    </row>
    <row r="24" spans="1:11" x14ac:dyDescent="0.25">
      <c r="A24" t="str">
        <f>"ZA634775B9"</f>
        <v>ZA634775B9</v>
      </c>
      <c r="B24" t="str">
        <f t="shared" si="0"/>
        <v>06363391001</v>
      </c>
      <c r="C24" t="s">
        <v>16</v>
      </c>
      <c r="D24" t="s">
        <v>72</v>
      </c>
      <c r="E24" t="s">
        <v>22</v>
      </c>
      <c r="F24" s="1" t="s">
        <v>73</v>
      </c>
      <c r="G24" t="s">
        <v>74</v>
      </c>
      <c r="H24">
        <v>1301.3</v>
      </c>
      <c r="I24" s="2">
        <v>44547</v>
      </c>
      <c r="J24" s="2">
        <v>44547</v>
      </c>
      <c r="K24">
        <v>1301.3</v>
      </c>
    </row>
    <row r="25" spans="1:11" x14ac:dyDescent="0.25">
      <c r="A25" t="str">
        <f>"ZB7346E255"</f>
        <v>ZB7346E255</v>
      </c>
      <c r="B25" t="str">
        <f t="shared" si="0"/>
        <v>06363391001</v>
      </c>
      <c r="C25" t="s">
        <v>16</v>
      </c>
      <c r="D25" t="s">
        <v>75</v>
      </c>
      <c r="E25" t="s">
        <v>22</v>
      </c>
      <c r="F25" s="1" t="s">
        <v>76</v>
      </c>
      <c r="G25" t="s">
        <v>77</v>
      </c>
      <c r="H25">
        <v>5000</v>
      </c>
      <c r="I25" s="2">
        <v>44550</v>
      </c>
      <c r="J25" s="2">
        <v>44620</v>
      </c>
      <c r="K25">
        <v>5000</v>
      </c>
    </row>
    <row r="26" spans="1:11" x14ac:dyDescent="0.25">
      <c r="A26" t="str">
        <f>"ZCD339C05A"</f>
        <v>ZCD339C05A</v>
      </c>
      <c r="B26" t="str">
        <f t="shared" si="0"/>
        <v>06363391001</v>
      </c>
      <c r="C26" t="s">
        <v>16</v>
      </c>
      <c r="D26" t="s">
        <v>78</v>
      </c>
      <c r="E26" t="s">
        <v>22</v>
      </c>
      <c r="F26" s="1" t="s">
        <v>79</v>
      </c>
      <c r="G26" t="s">
        <v>80</v>
      </c>
      <c r="H26">
        <v>435</v>
      </c>
      <c r="I26" s="2">
        <v>44509</v>
      </c>
      <c r="J26" s="2">
        <v>44926</v>
      </c>
      <c r="K26">
        <v>108.75</v>
      </c>
    </row>
    <row r="27" spans="1:11" x14ac:dyDescent="0.25">
      <c r="A27" t="str">
        <f>"Z043424E78"</f>
        <v>Z043424E78</v>
      </c>
      <c r="B27" t="str">
        <f t="shared" si="0"/>
        <v>06363391001</v>
      </c>
      <c r="C27" t="s">
        <v>16</v>
      </c>
      <c r="D27" t="s">
        <v>81</v>
      </c>
      <c r="E27" t="s">
        <v>22</v>
      </c>
      <c r="F27" s="1" t="s">
        <v>57</v>
      </c>
      <c r="G27" t="s">
        <v>58</v>
      </c>
      <c r="H27">
        <v>25109.54</v>
      </c>
      <c r="I27" s="2">
        <v>44531</v>
      </c>
      <c r="J27" s="2">
        <v>44926</v>
      </c>
      <c r="K27">
        <v>3475.18</v>
      </c>
    </row>
    <row r="28" spans="1:11" x14ac:dyDescent="0.25">
      <c r="A28" t="str">
        <f>"Z6A33DB010"</f>
        <v>Z6A33DB010</v>
      </c>
      <c r="B28" t="str">
        <f t="shared" si="0"/>
        <v>06363391001</v>
      </c>
      <c r="C28" t="s">
        <v>16</v>
      </c>
      <c r="D28" t="s">
        <v>28</v>
      </c>
      <c r="E28" t="s">
        <v>18</v>
      </c>
      <c r="F28" s="1" t="s">
        <v>82</v>
      </c>
      <c r="G28" t="s">
        <v>83</v>
      </c>
      <c r="H28">
        <v>0</v>
      </c>
      <c r="I28" s="2">
        <v>44621</v>
      </c>
      <c r="J28" s="2">
        <v>44985</v>
      </c>
      <c r="K28">
        <v>26495.62</v>
      </c>
    </row>
    <row r="29" spans="1:11" x14ac:dyDescent="0.25">
      <c r="A29" t="str">
        <f>"Z9B33DAF8B"</f>
        <v>Z9B33DAF8B</v>
      </c>
      <c r="B29" t="str">
        <f t="shared" si="0"/>
        <v>06363391001</v>
      </c>
      <c r="C29" t="s">
        <v>16</v>
      </c>
      <c r="D29" t="s">
        <v>84</v>
      </c>
      <c r="E29" t="s">
        <v>18</v>
      </c>
      <c r="F29" s="1" t="s">
        <v>85</v>
      </c>
      <c r="G29" t="s">
        <v>86</v>
      </c>
      <c r="H29">
        <v>0</v>
      </c>
      <c r="I29" s="2">
        <v>44621</v>
      </c>
      <c r="J29" s="2">
        <v>44985</v>
      </c>
      <c r="K29">
        <v>6362.47</v>
      </c>
    </row>
    <row r="30" spans="1:11" x14ac:dyDescent="0.25">
      <c r="A30" t="str">
        <f>"9066427C3C"</f>
        <v>9066427C3C</v>
      </c>
      <c r="B30" t="str">
        <f t="shared" si="0"/>
        <v>06363391001</v>
      </c>
      <c r="C30" t="s">
        <v>16</v>
      </c>
      <c r="D30" t="s">
        <v>87</v>
      </c>
      <c r="E30" t="s">
        <v>18</v>
      </c>
      <c r="F30" s="1" t="s">
        <v>88</v>
      </c>
      <c r="G30" t="s">
        <v>89</v>
      </c>
      <c r="H30">
        <v>59804.55</v>
      </c>
      <c r="I30" s="2">
        <v>44621</v>
      </c>
      <c r="J30" s="2">
        <v>45350</v>
      </c>
      <c r="K30">
        <v>9585.44</v>
      </c>
    </row>
    <row r="31" spans="1:11" x14ac:dyDescent="0.25">
      <c r="A31" t="str">
        <f>"ZC3348F9F6"</f>
        <v>ZC3348F9F6</v>
      </c>
      <c r="B31" t="str">
        <f t="shared" si="0"/>
        <v>06363391001</v>
      </c>
      <c r="C31" t="s">
        <v>16</v>
      </c>
      <c r="D31" t="s">
        <v>90</v>
      </c>
      <c r="E31" t="s">
        <v>22</v>
      </c>
      <c r="F31" s="1" t="s">
        <v>91</v>
      </c>
      <c r="G31" t="s">
        <v>92</v>
      </c>
      <c r="H31">
        <v>1250</v>
      </c>
      <c r="I31" s="2">
        <v>44552</v>
      </c>
      <c r="J31" s="2">
        <v>44592</v>
      </c>
      <c r="K31">
        <v>1250</v>
      </c>
    </row>
    <row r="32" spans="1:11" x14ac:dyDescent="0.25">
      <c r="A32" t="str">
        <f>"ZED34D2B21"</f>
        <v>ZED34D2B21</v>
      </c>
      <c r="B32" t="str">
        <f t="shared" si="0"/>
        <v>06363391001</v>
      </c>
      <c r="C32" t="s">
        <v>16</v>
      </c>
      <c r="D32" t="s">
        <v>93</v>
      </c>
      <c r="E32" t="s">
        <v>22</v>
      </c>
      <c r="F32" s="1" t="s">
        <v>94</v>
      </c>
      <c r="G32" t="s">
        <v>95</v>
      </c>
      <c r="H32">
        <v>2863.2</v>
      </c>
      <c r="I32" s="2">
        <v>44595</v>
      </c>
      <c r="J32" s="2">
        <v>44595</v>
      </c>
      <c r="K32">
        <v>2863.2</v>
      </c>
    </row>
    <row r="33" spans="1:11" x14ac:dyDescent="0.25">
      <c r="A33" t="str">
        <f>"ZC734FA7FF"</f>
        <v>ZC734FA7FF</v>
      </c>
      <c r="B33" t="str">
        <f t="shared" si="0"/>
        <v>06363391001</v>
      </c>
      <c r="C33" t="s">
        <v>16</v>
      </c>
      <c r="D33" t="s">
        <v>96</v>
      </c>
      <c r="E33" t="s">
        <v>22</v>
      </c>
      <c r="F33" s="1" t="s">
        <v>73</v>
      </c>
      <c r="G33" t="s">
        <v>74</v>
      </c>
      <c r="H33">
        <v>1726.4</v>
      </c>
      <c r="I33" s="2">
        <v>44588</v>
      </c>
      <c r="J33" s="2">
        <v>44588</v>
      </c>
      <c r="K33">
        <v>1726.4</v>
      </c>
    </row>
    <row r="34" spans="1:11" x14ac:dyDescent="0.25">
      <c r="A34" t="str">
        <f>"Z0E3531A8F"</f>
        <v>Z0E3531A8F</v>
      </c>
      <c r="B34" t="str">
        <f t="shared" si="0"/>
        <v>06363391001</v>
      </c>
      <c r="C34" t="s">
        <v>16</v>
      </c>
      <c r="D34" t="s">
        <v>97</v>
      </c>
      <c r="E34" t="s">
        <v>22</v>
      </c>
      <c r="F34" s="1" t="s">
        <v>98</v>
      </c>
      <c r="G34" t="s">
        <v>99</v>
      </c>
      <c r="H34">
        <v>1704.42</v>
      </c>
      <c r="I34" s="2">
        <v>44620</v>
      </c>
      <c r="J34" s="2">
        <v>44680</v>
      </c>
      <c r="K34">
        <v>1704.42</v>
      </c>
    </row>
    <row r="35" spans="1:11" x14ac:dyDescent="0.25">
      <c r="A35" t="str">
        <f>"Z5C355A315"</f>
        <v>Z5C355A315</v>
      </c>
      <c r="B35" t="str">
        <f t="shared" ref="B35:B64" si="1">"06363391001"</f>
        <v>06363391001</v>
      </c>
      <c r="C35" t="s">
        <v>16</v>
      </c>
      <c r="D35" t="s">
        <v>100</v>
      </c>
      <c r="E35" t="s">
        <v>22</v>
      </c>
      <c r="F35" s="1" t="s">
        <v>101</v>
      </c>
      <c r="G35" t="s">
        <v>102</v>
      </c>
      <c r="H35">
        <v>131</v>
      </c>
      <c r="I35" s="2">
        <v>44621</v>
      </c>
      <c r="J35" s="2">
        <v>44603</v>
      </c>
      <c r="K35">
        <v>131</v>
      </c>
    </row>
    <row r="36" spans="1:11" x14ac:dyDescent="0.25">
      <c r="A36" t="str">
        <f>"Z813531A2E"</f>
        <v>Z813531A2E</v>
      </c>
      <c r="B36" t="str">
        <f t="shared" si="1"/>
        <v>06363391001</v>
      </c>
      <c r="C36" t="s">
        <v>16</v>
      </c>
      <c r="D36" t="s">
        <v>103</v>
      </c>
      <c r="E36" t="s">
        <v>22</v>
      </c>
      <c r="F36" s="1" t="s">
        <v>104</v>
      </c>
      <c r="G36" t="s">
        <v>105</v>
      </c>
      <c r="H36">
        <v>3296</v>
      </c>
      <c r="I36" s="2">
        <v>44632</v>
      </c>
      <c r="J36" s="2">
        <v>44643</v>
      </c>
      <c r="K36">
        <v>3296</v>
      </c>
    </row>
    <row r="37" spans="1:11" x14ac:dyDescent="0.25">
      <c r="A37" t="str">
        <f>"ZBE35319F4"</f>
        <v>ZBE35319F4</v>
      </c>
      <c r="B37" t="str">
        <f t="shared" si="1"/>
        <v>06363391001</v>
      </c>
      <c r="C37" t="s">
        <v>16</v>
      </c>
      <c r="D37" t="s">
        <v>106</v>
      </c>
      <c r="E37" t="s">
        <v>22</v>
      </c>
      <c r="F37" s="1" t="s">
        <v>107</v>
      </c>
      <c r="G37" t="s">
        <v>108</v>
      </c>
      <c r="H37">
        <v>2340</v>
      </c>
      <c r="I37" s="2">
        <v>44633</v>
      </c>
      <c r="J37" s="2">
        <v>44640</v>
      </c>
      <c r="K37">
        <v>2340</v>
      </c>
    </row>
    <row r="38" spans="1:11" x14ac:dyDescent="0.25">
      <c r="A38" t="str">
        <f>"ZD735C0C34"</f>
        <v>ZD735C0C34</v>
      </c>
      <c r="B38" t="str">
        <f t="shared" si="1"/>
        <v>06363391001</v>
      </c>
      <c r="C38" t="s">
        <v>16</v>
      </c>
      <c r="D38" t="s">
        <v>109</v>
      </c>
      <c r="E38" t="s">
        <v>18</v>
      </c>
      <c r="F38" s="1" t="s">
        <v>110</v>
      </c>
      <c r="G38" t="s">
        <v>111</v>
      </c>
      <c r="H38">
        <v>2224.6</v>
      </c>
      <c r="I38" s="2">
        <v>44650</v>
      </c>
      <c r="J38" s="2">
        <v>45015</v>
      </c>
      <c r="K38">
        <v>2224.6</v>
      </c>
    </row>
    <row r="39" spans="1:11" x14ac:dyDescent="0.25">
      <c r="A39" t="str">
        <f>"ZF135DE9D6"</f>
        <v>ZF135DE9D6</v>
      </c>
      <c r="B39" t="str">
        <f t="shared" si="1"/>
        <v>06363391001</v>
      </c>
      <c r="C39" t="s">
        <v>16</v>
      </c>
      <c r="D39" t="s">
        <v>112</v>
      </c>
      <c r="E39" t="s">
        <v>22</v>
      </c>
      <c r="F39" s="1" t="s">
        <v>113</v>
      </c>
      <c r="G39" t="s">
        <v>70</v>
      </c>
      <c r="H39">
        <v>3072.5</v>
      </c>
      <c r="I39" s="2">
        <v>44682</v>
      </c>
      <c r="J39" s="2">
        <v>45046</v>
      </c>
      <c r="K39">
        <v>1536.24</v>
      </c>
    </row>
    <row r="40" spans="1:11" x14ac:dyDescent="0.25">
      <c r="A40" t="str">
        <f>"ZB135DEA3C"</f>
        <v>ZB135DEA3C</v>
      </c>
      <c r="B40" t="str">
        <f t="shared" si="1"/>
        <v>06363391001</v>
      </c>
      <c r="C40" t="s">
        <v>16</v>
      </c>
      <c r="D40" t="s">
        <v>114</v>
      </c>
      <c r="E40" t="s">
        <v>22</v>
      </c>
      <c r="F40" s="1" t="s">
        <v>115</v>
      </c>
      <c r="G40" t="s">
        <v>116</v>
      </c>
      <c r="H40">
        <v>165</v>
      </c>
      <c r="I40" s="2">
        <v>44805</v>
      </c>
      <c r="J40" s="2">
        <v>44834</v>
      </c>
      <c r="K40">
        <v>165</v>
      </c>
    </row>
    <row r="41" spans="1:11" x14ac:dyDescent="0.25">
      <c r="A41" t="str">
        <f>"ZF935D0690"</f>
        <v>ZF935D0690</v>
      </c>
      <c r="B41" t="str">
        <f t="shared" si="1"/>
        <v>06363391001</v>
      </c>
      <c r="C41" t="s">
        <v>16</v>
      </c>
      <c r="D41" t="s">
        <v>117</v>
      </c>
      <c r="E41" t="s">
        <v>22</v>
      </c>
      <c r="F41" s="1" t="s">
        <v>118</v>
      </c>
      <c r="G41" t="s">
        <v>119</v>
      </c>
      <c r="H41">
        <v>2200</v>
      </c>
      <c r="I41" s="2">
        <v>44678</v>
      </c>
      <c r="J41" s="2">
        <v>45042</v>
      </c>
      <c r="K41">
        <v>2183.0100000000002</v>
      </c>
    </row>
    <row r="42" spans="1:11" x14ac:dyDescent="0.25">
      <c r="A42" t="str">
        <f>"9164378BF5"</f>
        <v>9164378BF5</v>
      </c>
      <c r="B42" t="str">
        <f t="shared" si="1"/>
        <v>06363391001</v>
      </c>
      <c r="C42" t="s">
        <v>16</v>
      </c>
      <c r="D42" t="s">
        <v>120</v>
      </c>
      <c r="E42" t="s">
        <v>18</v>
      </c>
      <c r="F42" s="1" t="s">
        <v>121</v>
      </c>
      <c r="G42" t="s">
        <v>122</v>
      </c>
      <c r="H42">
        <v>353968.52</v>
      </c>
      <c r="I42" s="2">
        <v>44593</v>
      </c>
      <c r="J42" s="2">
        <v>46053</v>
      </c>
      <c r="K42">
        <v>43676.95</v>
      </c>
    </row>
    <row r="43" spans="1:11" x14ac:dyDescent="0.25">
      <c r="A43" t="str">
        <f>"ZD935A10DC"</f>
        <v>ZD935A10DC</v>
      </c>
      <c r="B43" t="str">
        <f t="shared" si="1"/>
        <v>06363391001</v>
      </c>
      <c r="C43" t="s">
        <v>16</v>
      </c>
      <c r="D43" t="s">
        <v>123</v>
      </c>
      <c r="E43" t="s">
        <v>22</v>
      </c>
      <c r="F43" s="1" t="s">
        <v>124</v>
      </c>
      <c r="G43" t="s">
        <v>125</v>
      </c>
      <c r="H43">
        <v>640</v>
      </c>
      <c r="I43" s="2">
        <v>44624</v>
      </c>
      <c r="J43" s="2">
        <v>44666</v>
      </c>
      <c r="K43">
        <v>640</v>
      </c>
    </row>
    <row r="44" spans="1:11" x14ac:dyDescent="0.25">
      <c r="A44" t="str">
        <f>"Z6A351B10D"</f>
        <v>Z6A351B10D</v>
      </c>
      <c r="B44" t="str">
        <f t="shared" si="1"/>
        <v>06363391001</v>
      </c>
      <c r="C44" t="s">
        <v>16</v>
      </c>
      <c r="D44" t="s">
        <v>126</v>
      </c>
      <c r="E44" t="s">
        <v>22</v>
      </c>
      <c r="F44" s="1" t="s">
        <v>54</v>
      </c>
      <c r="G44" t="s">
        <v>55</v>
      </c>
      <c r="H44">
        <v>25839</v>
      </c>
      <c r="I44" s="2">
        <v>44621</v>
      </c>
      <c r="J44" s="2">
        <v>44804</v>
      </c>
      <c r="K44">
        <v>19255.21</v>
      </c>
    </row>
    <row r="45" spans="1:11" x14ac:dyDescent="0.25">
      <c r="A45" t="str">
        <f>"9111276ECC"</f>
        <v>9111276ECC</v>
      </c>
      <c r="B45" t="str">
        <f t="shared" si="1"/>
        <v>06363391001</v>
      </c>
      <c r="C45" t="s">
        <v>16</v>
      </c>
      <c r="D45" t="s">
        <v>127</v>
      </c>
      <c r="E45" t="s">
        <v>18</v>
      </c>
      <c r="F45" s="1" t="s">
        <v>128</v>
      </c>
      <c r="G45" t="s">
        <v>129</v>
      </c>
      <c r="H45">
        <v>106325.07</v>
      </c>
      <c r="I45" s="2">
        <v>44621</v>
      </c>
      <c r="J45" s="2">
        <v>46031</v>
      </c>
      <c r="K45">
        <v>26298.58</v>
      </c>
    </row>
    <row r="46" spans="1:11" x14ac:dyDescent="0.25">
      <c r="A46" t="str">
        <f>"Z303631956"</f>
        <v>Z303631956</v>
      </c>
      <c r="B46" t="str">
        <f t="shared" si="1"/>
        <v>06363391001</v>
      </c>
      <c r="C46" t="s">
        <v>16</v>
      </c>
      <c r="D46" t="s">
        <v>130</v>
      </c>
      <c r="E46" t="s">
        <v>22</v>
      </c>
      <c r="F46" s="1" t="s">
        <v>131</v>
      </c>
      <c r="G46" t="s">
        <v>132</v>
      </c>
      <c r="H46">
        <v>4000</v>
      </c>
      <c r="I46" s="2">
        <v>44686</v>
      </c>
      <c r="J46" s="2">
        <v>44687</v>
      </c>
      <c r="K46">
        <v>4000</v>
      </c>
    </row>
    <row r="47" spans="1:11" x14ac:dyDescent="0.25">
      <c r="A47" t="str">
        <f>"ZAC34F31ED"</f>
        <v>ZAC34F31ED</v>
      </c>
      <c r="B47" t="str">
        <f t="shared" si="1"/>
        <v>06363391001</v>
      </c>
      <c r="C47" t="s">
        <v>16</v>
      </c>
      <c r="D47" t="s">
        <v>133</v>
      </c>
      <c r="E47" t="s">
        <v>22</v>
      </c>
      <c r="F47" s="1" t="s">
        <v>134</v>
      </c>
      <c r="G47" t="s">
        <v>135</v>
      </c>
      <c r="H47">
        <v>450</v>
      </c>
      <c r="I47" s="2">
        <v>44593</v>
      </c>
      <c r="J47" s="2">
        <v>44692</v>
      </c>
      <c r="K47">
        <v>472.5</v>
      </c>
    </row>
    <row r="48" spans="1:11" x14ac:dyDescent="0.25">
      <c r="A48" t="str">
        <f>"Z3E360D9A7"</f>
        <v>Z3E360D9A7</v>
      </c>
      <c r="B48" t="str">
        <f t="shared" si="1"/>
        <v>06363391001</v>
      </c>
      <c r="C48" t="s">
        <v>16</v>
      </c>
      <c r="D48" t="s">
        <v>136</v>
      </c>
      <c r="E48" t="s">
        <v>22</v>
      </c>
      <c r="F48" s="1" t="s">
        <v>137</v>
      </c>
      <c r="G48" t="s">
        <v>138</v>
      </c>
      <c r="H48">
        <v>3462.2</v>
      </c>
      <c r="I48" s="2">
        <v>44805</v>
      </c>
      <c r="J48" s="2">
        <v>44834</v>
      </c>
      <c r="K48">
        <v>3462.19</v>
      </c>
    </row>
    <row r="49" spans="1:11" x14ac:dyDescent="0.25">
      <c r="A49" t="str">
        <f>"Z6A3696B0E"</f>
        <v>Z6A3696B0E</v>
      </c>
      <c r="B49" t="str">
        <f t="shared" si="1"/>
        <v>06363391001</v>
      </c>
      <c r="C49" t="s">
        <v>16</v>
      </c>
      <c r="D49" t="s">
        <v>139</v>
      </c>
      <c r="E49" t="s">
        <v>22</v>
      </c>
      <c r="F49" s="1" t="s">
        <v>140</v>
      </c>
      <c r="G49" t="s">
        <v>141</v>
      </c>
      <c r="H49">
        <v>450</v>
      </c>
      <c r="I49" s="2">
        <v>44712</v>
      </c>
      <c r="J49" s="2">
        <v>44712</v>
      </c>
      <c r="K49">
        <v>0</v>
      </c>
    </row>
    <row r="50" spans="1:11" x14ac:dyDescent="0.25">
      <c r="A50" t="str">
        <f>"ZBE365D377"</f>
        <v>ZBE365D377</v>
      </c>
      <c r="B50" t="str">
        <f t="shared" si="1"/>
        <v>06363391001</v>
      </c>
      <c r="C50" t="s">
        <v>16</v>
      </c>
      <c r="D50" t="s">
        <v>142</v>
      </c>
      <c r="E50" t="s">
        <v>22</v>
      </c>
      <c r="F50" s="1" t="s">
        <v>143</v>
      </c>
      <c r="G50" t="s">
        <v>144</v>
      </c>
      <c r="H50">
        <v>4800</v>
      </c>
      <c r="I50" s="2">
        <v>44692</v>
      </c>
      <c r="J50" s="2">
        <v>44926</v>
      </c>
      <c r="K50">
        <v>4194</v>
      </c>
    </row>
    <row r="51" spans="1:11" x14ac:dyDescent="0.25">
      <c r="A51" t="str">
        <f>"Z66378A648"</f>
        <v>Z66378A648</v>
      </c>
      <c r="B51" t="str">
        <f t="shared" si="1"/>
        <v>06363391001</v>
      </c>
      <c r="C51" t="s">
        <v>16</v>
      </c>
      <c r="D51" t="s">
        <v>145</v>
      </c>
      <c r="E51" t="s">
        <v>22</v>
      </c>
      <c r="F51" s="1" t="s">
        <v>54</v>
      </c>
      <c r="G51" t="s">
        <v>55</v>
      </c>
      <c r="H51">
        <v>26427</v>
      </c>
      <c r="I51" s="2">
        <v>44805</v>
      </c>
      <c r="J51" s="2">
        <v>44985</v>
      </c>
      <c r="K51">
        <v>11614.22</v>
      </c>
    </row>
    <row r="52" spans="1:11" x14ac:dyDescent="0.25">
      <c r="A52" t="str">
        <f>"Z1F378EC5E"</f>
        <v>Z1F378EC5E</v>
      </c>
      <c r="B52" t="str">
        <f t="shared" si="1"/>
        <v>06363391001</v>
      </c>
      <c r="C52" t="s">
        <v>16</v>
      </c>
      <c r="D52" t="s">
        <v>146</v>
      </c>
      <c r="E52" t="s">
        <v>18</v>
      </c>
      <c r="F52" s="1" t="s">
        <v>147</v>
      </c>
      <c r="G52" t="s">
        <v>148</v>
      </c>
      <c r="H52">
        <v>944.57</v>
      </c>
      <c r="I52" s="2">
        <v>44824</v>
      </c>
      <c r="J52" s="2">
        <v>44860</v>
      </c>
      <c r="K52">
        <v>944.57</v>
      </c>
    </row>
    <row r="53" spans="1:11" x14ac:dyDescent="0.25">
      <c r="A53" t="str">
        <f>"9153677D36"</f>
        <v>9153677D36</v>
      </c>
      <c r="B53" t="str">
        <f t="shared" si="1"/>
        <v>06363391001</v>
      </c>
      <c r="C53" t="s">
        <v>16</v>
      </c>
      <c r="D53" t="s">
        <v>149</v>
      </c>
      <c r="E53" t="s">
        <v>18</v>
      </c>
      <c r="F53" s="1" t="s">
        <v>150</v>
      </c>
      <c r="G53" t="s">
        <v>151</v>
      </c>
      <c r="H53">
        <v>69719.679999999993</v>
      </c>
      <c r="I53" s="2">
        <v>44649</v>
      </c>
      <c r="J53" s="2">
        <v>45704</v>
      </c>
      <c r="K53">
        <v>0</v>
      </c>
    </row>
    <row r="54" spans="1:11" x14ac:dyDescent="0.25">
      <c r="A54" t="str">
        <f>"ZF2380E2C4"</f>
        <v>ZF2380E2C4</v>
      </c>
      <c r="B54" t="str">
        <f t="shared" si="1"/>
        <v>06363391001</v>
      </c>
      <c r="C54" t="s">
        <v>16</v>
      </c>
      <c r="D54" t="s">
        <v>152</v>
      </c>
      <c r="E54" t="s">
        <v>22</v>
      </c>
      <c r="F54" s="1" t="s">
        <v>153</v>
      </c>
      <c r="G54" t="s">
        <v>154</v>
      </c>
      <c r="H54">
        <v>10216</v>
      </c>
      <c r="I54" s="2">
        <v>44846</v>
      </c>
      <c r="J54" s="2">
        <v>44884</v>
      </c>
      <c r="K54">
        <v>10216</v>
      </c>
    </row>
    <row r="55" spans="1:11" x14ac:dyDescent="0.25">
      <c r="A55" t="str">
        <f>"9437954E03"</f>
        <v>9437954E03</v>
      </c>
      <c r="B55" t="str">
        <f t="shared" si="1"/>
        <v>06363391001</v>
      </c>
      <c r="C55" t="s">
        <v>16</v>
      </c>
      <c r="D55" t="s">
        <v>155</v>
      </c>
      <c r="E55" t="s">
        <v>18</v>
      </c>
      <c r="F55" s="1" t="s">
        <v>156</v>
      </c>
      <c r="G55" t="s">
        <v>157</v>
      </c>
      <c r="H55">
        <v>118600</v>
      </c>
      <c r="I55" s="2">
        <v>44847</v>
      </c>
      <c r="J55" s="2">
        <v>45212</v>
      </c>
      <c r="K55">
        <v>10330.06</v>
      </c>
    </row>
    <row r="56" spans="1:11" x14ac:dyDescent="0.25">
      <c r="A56" t="str">
        <f>"ZF1380E475"</f>
        <v>ZF1380E475</v>
      </c>
      <c r="B56" t="str">
        <f t="shared" si="1"/>
        <v>06363391001</v>
      </c>
      <c r="C56" t="s">
        <v>16</v>
      </c>
      <c r="D56" t="s">
        <v>158</v>
      </c>
      <c r="E56" t="s">
        <v>22</v>
      </c>
      <c r="F56" s="1" t="s">
        <v>159</v>
      </c>
      <c r="G56" t="s">
        <v>160</v>
      </c>
      <c r="H56">
        <v>63.01</v>
      </c>
      <c r="I56" s="2">
        <v>44859</v>
      </c>
      <c r="J56" s="2">
        <v>44925</v>
      </c>
      <c r="K56">
        <v>63</v>
      </c>
    </row>
    <row r="57" spans="1:11" x14ac:dyDescent="0.25">
      <c r="A57" t="str">
        <f>"Z4C37920B2"</f>
        <v>Z4C37920B2</v>
      </c>
      <c r="B57" t="str">
        <f t="shared" si="1"/>
        <v>06363391001</v>
      </c>
      <c r="C57" t="s">
        <v>16</v>
      </c>
      <c r="D57" t="s">
        <v>161</v>
      </c>
      <c r="E57" t="s">
        <v>22</v>
      </c>
      <c r="F57" s="1" t="s">
        <v>162</v>
      </c>
      <c r="G57" t="s">
        <v>163</v>
      </c>
      <c r="H57">
        <v>2614</v>
      </c>
      <c r="I57" s="2">
        <v>44897</v>
      </c>
      <c r="J57" s="2">
        <v>44897</v>
      </c>
      <c r="K57">
        <v>2613.12</v>
      </c>
    </row>
    <row r="58" spans="1:11" x14ac:dyDescent="0.25">
      <c r="A58" t="str">
        <f>"ZC43864993"</f>
        <v>ZC43864993</v>
      </c>
      <c r="B58" t="str">
        <f t="shared" si="1"/>
        <v>06363391001</v>
      </c>
      <c r="C58" t="s">
        <v>16</v>
      </c>
      <c r="D58" t="s">
        <v>164</v>
      </c>
      <c r="E58" t="s">
        <v>22</v>
      </c>
      <c r="F58" s="1" t="s">
        <v>91</v>
      </c>
      <c r="G58" t="s">
        <v>92</v>
      </c>
      <c r="H58">
        <v>1250</v>
      </c>
      <c r="I58" s="2">
        <v>44897</v>
      </c>
      <c r="J58" s="2">
        <v>44897</v>
      </c>
      <c r="K58">
        <v>1250</v>
      </c>
    </row>
    <row r="59" spans="1:11" x14ac:dyDescent="0.25">
      <c r="A59" t="str">
        <f>"Z14384AC6C"</f>
        <v>Z14384AC6C</v>
      </c>
      <c r="B59" t="str">
        <f t="shared" si="1"/>
        <v>06363391001</v>
      </c>
      <c r="C59" t="s">
        <v>16</v>
      </c>
      <c r="D59" t="s">
        <v>165</v>
      </c>
      <c r="E59" t="s">
        <v>22</v>
      </c>
      <c r="F59" s="1" t="s">
        <v>166</v>
      </c>
      <c r="G59" t="s">
        <v>167</v>
      </c>
      <c r="H59">
        <v>192.21</v>
      </c>
      <c r="I59" s="2">
        <v>44898</v>
      </c>
      <c r="J59" s="2">
        <v>45263</v>
      </c>
      <c r="K59">
        <v>192.21</v>
      </c>
    </row>
    <row r="60" spans="1:11" x14ac:dyDescent="0.25">
      <c r="A60" t="str">
        <f>"Z8838D8A19"</f>
        <v>Z8838D8A19</v>
      </c>
      <c r="B60" t="str">
        <f t="shared" si="1"/>
        <v>06363391001</v>
      </c>
      <c r="C60" t="s">
        <v>16</v>
      </c>
      <c r="D60" t="s">
        <v>142</v>
      </c>
      <c r="E60" t="s">
        <v>22</v>
      </c>
      <c r="F60" s="1" t="s">
        <v>143</v>
      </c>
      <c r="G60" t="s">
        <v>144</v>
      </c>
      <c r="H60">
        <v>3750</v>
      </c>
      <c r="I60" s="2">
        <v>44897</v>
      </c>
      <c r="J60" s="2">
        <v>45016</v>
      </c>
      <c r="K60">
        <v>3750</v>
      </c>
    </row>
    <row r="61" spans="1:11" x14ac:dyDescent="0.25">
      <c r="A61" t="str">
        <f>"ZB738BF516"</f>
        <v>ZB738BF516</v>
      </c>
      <c r="B61" t="str">
        <f t="shared" si="1"/>
        <v>06363391001</v>
      </c>
      <c r="C61" t="s">
        <v>16</v>
      </c>
      <c r="D61" t="s">
        <v>168</v>
      </c>
      <c r="E61" t="s">
        <v>18</v>
      </c>
      <c r="F61" s="1" t="s">
        <v>169</v>
      </c>
      <c r="G61" t="s">
        <v>170</v>
      </c>
      <c r="H61">
        <v>11736</v>
      </c>
      <c r="I61" s="2">
        <v>44958</v>
      </c>
      <c r="J61" s="2">
        <v>46784</v>
      </c>
      <c r="K61">
        <v>0</v>
      </c>
    </row>
    <row r="62" spans="1:11" x14ac:dyDescent="0.25">
      <c r="A62" t="str">
        <f>"9555577797"</f>
        <v>9555577797</v>
      </c>
      <c r="B62" t="str">
        <f t="shared" si="1"/>
        <v>06363391001</v>
      </c>
      <c r="C62" t="s">
        <v>16</v>
      </c>
      <c r="D62" t="s">
        <v>171</v>
      </c>
      <c r="E62" t="s">
        <v>18</v>
      </c>
      <c r="F62" s="1" t="s">
        <v>82</v>
      </c>
      <c r="G62" t="s">
        <v>83</v>
      </c>
      <c r="H62">
        <v>0</v>
      </c>
      <c r="I62" s="2">
        <v>44986</v>
      </c>
      <c r="J62" s="2">
        <v>45351</v>
      </c>
      <c r="K62">
        <v>0</v>
      </c>
    </row>
    <row r="63" spans="1:11" x14ac:dyDescent="0.25">
      <c r="A63" t="str">
        <f>"ZBE392C05D"</f>
        <v>ZBE392C05D</v>
      </c>
      <c r="B63" t="str">
        <f t="shared" si="1"/>
        <v>06363391001</v>
      </c>
      <c r="C63" t="s">
        <v>16</v>
      </c>
      <c r="D63" t="s">
        <v>172</v>
      </c>
      <c r="E63" t="s">
        <v>18</v>
      </c>
      <c r="F63" s="1" t="s">
        <v>85</v>
      </c>
      <c r="G63" t="s">
        <v>86</v>
      </c>
      <c r="H63">
        <v>0</v>
      </c>
      <c r="I63" s="2">
        <v>44986</v>
      </c>
      <c r="J63" s="2">
        <v>45351</v>
      </c>
      <c r="K63">
        <v>0</v>
      </c>
    </row>
    <row r="64" spans="1:11" x14ac:dyDescent="0.25">
      <c r="A64" t="str">
        <f>"Z1838B6639"</f>
        <v>Z1838B6639</v>
      </c>
      <c r="B64" t="str">
        <f t="shared" si="1"/>
        <v>06363391001</v>
      </c>
      <c r="C64" t="s">
        <v>16</v>
      </c>
      <c r="D64" t="s">
        <v>173</v>
      </c>
      <c r="E64" t="s">
        <v>22</v>
      </c>
      <c r="F64" s="1" t="s">
        <v>174</v>
      </c>
      <c r="G64" t="s">
        <v>175</v>
      </c>
      <c r="H64">
        <v>600</v>
      </c>
      <c r="I64" s="2">
        <v>44937</v>
      </c>
      <c r="J64" s="2">
        <v>44937</v>
      </c>
      <c r="K6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altoadige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2023-01-30T11:46:16Z</dcterms:created>
  <dcterms:modified xsi:type="dcterms:W3CDTF">2023-01-30T11:46:16Z</dcterms:modified>
</cp:coreProperties>
</file>