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6.0.169.53\share\L7I\dcamm\Analisi e liquidazioni\Amministrazione_trasparente_pubblicazioni\190_Pubblicazioni\2023_31gen\File_pubblicati\"/>
    </mc:Choice>
  </mc:AlternateContent>
  <bookViews>
    <workbookView xWindow="0" yWindow="0" windowWidth="18825" windowHeight="9855"/>
  </bookViews>
  <sheets>
    <sheet name="basilicat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</calcChain>
</file>

<file path=xl/sharedStrings.xml><?xml version="1.0" encoding="utf-8"?>
<sst xmlns="http://schemas.openxmlformats.org/spreadsheetml/2006/main" count="384" uniqueCount="202">
  <si>
    <t>Agenzia delle Entrate</t>
  </si>
  <si>
    <t>CF 06363391001</t>
  </si>
  <si>
    <t>Contratti di forniture, beni e servizi</t>
  </si>
  <si>
    <t>Anno 2022</t>
  </si>
  <si>
    <t>Dati aggiornati al 30-01-2023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</si>
  <si>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</si>
  <si>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</si>
  <si>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</si>
  <si>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</si>
  <si>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</si>
  <si>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</si>
  <si>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</si>
  <si>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</si>
  <si>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</si>
  <si>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</si>
  <si>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</si>
  <si>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Basilicata</t>
  </si>
  <si>
    <t>ENERGIA ELETTRICA CONDOMINIO CORSO XVIII AGOSTO POTENZA</t>
  </si>
  <si>
    <t>23-AFFIDAMENTO DIRETTO</t>
  </si>
  <si>
    <t xml:space="preserve">ENEL SERVIZIO ELETTRICO (CF: 09633951000)
</t>
  </si>
  <si>
    <t>ENEL SERVIZIO ELETTRICO (CF: 09633951000)</t>
  </si>
  <si>
    <t>Convenzione Energia Elettrica 13 - Lotto 7 Campania Basilicata</t>
  </si>
  <si>
    <t>26-AFFIDAMENTO DIRETTO IN ADESIONE AD ACCORDO QUADRO/CONVENZIONE</t>
  </si>
  <si>
    <t xml:space="preserve">ENEL ENERGIA SPA (CF: 06655971007)
</t>
  </si>
  <si>
    <t>ENEL ENERGIA SPA (CF: 06655971007)</t>
  </si>
  <si>
    <t>CONTRATTO ESECUTIVO SERVIZIO PULIZIA LOTTO 8  BASILICATA</t>
  </si>
  <si>
    <t xml:space="preserve">SANTA BRIGIDA SOCIETA COOP.VA PER AZIONI (CF: 04161790631)
</t>
  </si>
  <si>
    <t>SANTA BRIGIDA SOCIETA COOP.VA PER AZIONI (CF: 04161790631)</t>
  </si>
  <si>
    <t>Convenzione Gas Naturale 8 - Lotto 6 Campania Puglia Basilicata</t>
  </si>
  <si>
    <t xml:space="preserve">ESTRA ENERGIE SRL (CF: 01219980529)
</t>
  </si>
  <si>
    <t>ESTRA ENERGIE SRL (CF: 01219980529)</t>
  </si>
  <si>
    <t>NOLEGGIO N. 6 FOTOCOPIATORI D-COPIA 5500MF PLUS</t>
  </si>
  <si>
    <t xml:space="preserve">OLIVETTI SPA (CF: 02298700010)
</t>
  </si>
  <si>
    <t>OLIVETTI SPA (CF: 02298700010)</t>
  </si>
  <si>
    <t>Convenzione Energia Elettrica 14 - Lotto 7 Campania Basilicata</t>
  </si>
  <si>
    <t>CONVENZIONE ENERGIA ELETTRICA 15 - LOTTO 14 - PUGLIA, BASILICATA</t>
  </si>
  <si>
    <t xml:space="preserve">ENERGETIC SPA (CF: 00875940793)
</t>
  </si>
  <si>
    <t>ENERGETIC SPA (CF: 00875940793)</t>
  </si>
  <si>
    <t>Acquisto GAS - Lotto 6 Campania Puglia Basilicata</t>
  </si>
  <si>
    <t>Acquisto Gas - Lotto 6 Campania Puglia Basilicata</t>
  </si>
  <si>
    <t>NOLEGGIO FOTOCOPIATRICE UPT MATERA</t>
  </si>
  <si>
    <t xml:space="preserve">KYOCERA DOCUMENT SOLUTION ITALIA SPA (CF: 01788080156)
</t>
  </si>
  <si>
    <t>KYOCERA DOCUMENT SOLUTION ITALIA SPA (CF: 01788080156)</t>
  </si>
  <si>
    <t>ACQUISTO FUEL CARD 1 PER AUTOVETTURA DI SERVIZIO</t>
  </si>
  <si>
    <t xml:space="preserve">KUWAIT PETROLEUM ITALIA SPA (CF: 00435970587)
</t>
  </si>
  <si>
    <t>KUWAIT PETROLEUM ITALIA SPA (CF: 00435970587)</t>
  </si>
  <si>
    <t>ACQUISTO CARTA DI CREDITO AZIENDALE</t>
  </si>
  <si>
    <t xml:space="preserve">NEXI PAYMENTS S.P.A. (GIÃ  CARTASI SPA) (CF: 04107060966)
</t>
  </si>
  <si>
    <t>NEXI PAYMENTS S.P.A. (GIÃ  CARTASI SPA) (CF: 04107060966)</t>
  </si>
  <si>
    <t>CONVEZIONE NOLEGGIO FOYOCOPIATORI 30</t>
  </si>
  <si>
    <t>CONSEGNA A DOMICILIO  / DR BASILICATA / DP POTENZA / DP MATERA</t>
  </si>
  <si>
    <t xml:space="preserve">POSTE ITALIANE SPA (CF: 97103880585)
</t>
  </si>
  <si>
    <t>POSTE ITALIANE SPA (CF: 97103880585)</t>
  </si>
  <si>
    <t>CONVENZIONE CONSIP ENERGIA ELETTRICA 17 - LOTTO 14 - PUGLIA E BASILICATA - UFFICI BASILICATA</t>
  </si>
  <si>
    <t xml:space="preserve">AGSM ENERGIA SPA (CF: 02968430237)
</t>
  </si>
  <si>
    <t>AGSM ENERGIA SPA (CF: 02968430237)</t>
  </si>
  <si>
    <t>CONTRATTO ESECUTIVO VIGILANZA PRIVATA UFFICI DELLE ENTRATE BASILICATA</t>
  </si>
  <si>
    <t xml:space="preserve">COSMOPOL BASILICATA S.R.L. (CF: 02893030649)
</t>
  </si>
  <si>
    <t>COSMOPOL BASILICATA S.R.L. (CF: 02893030649)</t>
  </si>
  <si>
    <t>SERVIZIO DI MANUTENZIONE IMPIANTI DI CLIMATIZZAZIONE, PRODUZIONE ACS, IDRICI. UFFICI DR BASILICATA AGENZIA DELLE ENTRATE</t>
  </si>
  <si>
    <t xml:space="preserve">DIENNE SERVICE SRL (CF: 01599380761)
</t>
  </si>
  <si>
    <t>DIENNE SERVICE SRL (CF: 01599380761)</t>
  </si>
  <si>
    <t>FORNITURA BUONI PASTO ELETTRONICI PERSONALE AGENZIA ENTRATE BASILICATA</t>
  </si>
  <si>
    <t xml:space="preserve">EP SPA (CF: 05577471005)
</t>
  </si>
  <si>
    <t>EP SPA (CF: 05577471005)</t>
  </si>
  <si>
    <t>GESTIONE INTEGRATA DELLA SALUTE E SICUREZZA SUI LUOGHI DI LAVORO UFFICI AGENZIA ENTRATE BASILICATA</t>
  </si>
  <si>
    <t xml:space="preserve">CONSILIA CFO SRL (IN RTI) (CF: 11435101008)
</t>
  </si>
  <si>
    <t>CONSILIA CFO SRL (IN RTI) (CF: 11435101008)</t>
  </si>
  <si>
    <t>Servizio di manutenzione degli impianti elevatori. Uffici Direzione Regionale della Basilicata Agenzia delle Entrate</t>
  </si>
  <si>
    <t xml:space="preserve">PARAVIA ELEVATORS' SERVICE SRL (CF: 00299810655)
</t>
  </si>
  <si>
    <t>PARAVIA ELEVATORS' SERVICE SRL (CF: 00299810655)</t>
  </si>
  <si>
    <t>Servizio di manutenzione degli impianti antincendio a servizio degli immobili della DR della Basilicata dell'Agenzia delle Entrate</t>
  </si>
  <si>
    <t xml:space="preserve">CM IMPIANTI SRL (CF: 01642530768)
</t>
  </si>
  <si>
    <t>CM IMPIANTI SRL (CF: 01642530768)</t>
  </si>
  <si>
    <t>Servizio di manutenzione degli impianti elettrici e speciali degli uffici della DR Basilicata Agenzia Entrate</t>
  </si>
  <si>
    <t xml:space="preserve">S.I.T.I. SRL (CF: 01141340776)
</t>
  </si>
  <si>
    <t>S.I.T.I. SRL (CF: 01141340776)</t>
  </si>
  <si>
    <t>Servizio di manutenzione impianti termoidraulici. Uffici DR Basilicata Agenzia delle Entrate</t>
  </si>
  <si>
    <t>04-PROCEDURA NEGOZIATA SENZA PREVIA PUBBLICAZIONE</t>
  </si>
  <si>
    <t xml:space="preserve">SAGI SRL (CF: 02079610768)
</t>
  </si>
  <si>
    <t>SAGI SRL (CF: 02079610768)</t>
  </si>
  <si>
    <t>CONVENZIONE GAS NATURALE 13 LOTTO LOTTO 10 UFFICI AGENZIA ENTRATE BASILICATA</t>
  </si>
  <si>
    <t xml:space="preserve">HERA COMM SPA (CF: 02221101203)
</t>
  </si>
  <si>
    <t>HERA COMM SPA (CF: 02221101203)</t>
  </si>
  <si>
    <t>CONVENZIONE ENERGIA ELETTRICA 18 LOTTO 14 UFFICI ENTRATE BASILICATA</t>
  </si>
  <si>
    <t>Affidamento dei Servizi di Riscossione Tributi con modalitÃ  elettroniche presso le sedi dell'Agenzia delle Entrate-Territorio - Contratto esecutivo per la Direzione Regionale della Basilicata</t>
  </si>
  <si>
    <t xml:space="preserve">BANCA NAZIONALE DEL LAVORO SPA (CF: 09339391006)
</t>
  </si>
  <si>
    <t>BANCA NAZIONALE DEL LAVORO SPA (CF: 09339391006)</t>
  </si>
  <si>
    <t>ATTIVAZIONE SERVIZIO DI SALVAGUARDIA PER LA FORNITURA DI ENERGIA ELETTRICA</t>
  </si>
  <si>
    <t xml:space="preserve">FACCHINAGGIO INTERNO ED ESTERNO - GARA CENTRALIZZATA CON CONTRATTO ESECUTIVO </t>
  </si>
  <si>
    <t xml:space="preserve">SCALA ENTERPRISE S.R.L. (CF: 05594340639)
</t>
  </si>
  <si>
    <t>SCALA ENTERPRISE S.R.L. (CF: 05594340639)</t>
  </si>
  <si>
    <t>Fornitura e posa in opera di n.2 porte a vetri con tastierini apriporta, piano terra, immobile di Potenza, via dei Mille</t>
  </si>
  <si>
    <t xml:space="preserve">C.E.S.A.L. SNC (CF: 00739080760)
</t>
  </si>
  <si>
    <t>C.E.S.A.L. SNC (CF: 00739080760)</t>
  </si>
  <si>
    <t>Sostituzione di n.6 porte REI presso l'immobile di Matera e di n.1 porta di ingresso sportello di Policoro, uffici Agenzia delle Entrate</t>
  </si>
  <si>
    <t xml:space="preserve">L'ANTINCENDIO SRL (CF: 01268530779)
</t>
  </si>
  <si>
    <t>L'ANTINCENDIO SRL (CF: 01268530779)</t>
  </si>
  <si>
    <t>PUBBLICAZIONE SU QUOTIDIANI ESTRATTO BANDO DI INDAGINE DI MERCATO. FIP CEDUTO DI MATERA</t>
  </si>
  <si>
    <t xml:space="preserve">LEXMEDIA SRL (CF: 09147251004)
</t>
  </si>
  <si>
    <t>LEXMEDIA SRL (CF: 09147251004)</t>
  </si>
  <si>
    <t>LAVORI MANUTENTIVI EDILI ED IMPIANTISTICI PER LA REALIZZAZIONE DI UN ARCHIVIO DELLA DP DI POTENZA</t>
  </si>
  <si>
    <t xml:space="preserve">COSTRUZIONI CENTORE DI MICHELE CENTORE (CF: CNTMHL61P20A064G)
COSTRUZIONI SIRIO DI CASTALDO ANGELO (CF: CSTNGL75H18A024R)
ERIOS S.R.L. (CF: 05879441219)
ROSSIMPIANTI SRL SEMPLIFICATA (CF: 07709511211)
SAGI SRL (CF: 02079610768)
</t>
  </si>
  <si>
    <t>COSTRUZIONI SIRIO DI CASTALDO ANGELO (CF: CSTNGL75H18A024R)</t>
  </si>
  <si>
    <t>Richiesta fornitura tipi mobili anno 2022 e 2023</t>
  </si>
  <si>
    <t xml:space="preserve">ISTITUTO POLIGRAFICO E ZECCA DELLO STATO (CF: 00399810589)
</t>
  </si>
  <si>
    <t>ISTITUTO POLIGRAFICO E ZECCA DELLO STATO (CF: 00399810589)</t>
  </si>
  <si>
    <t xml:space="preserve">FORNITURA SEDUTE OPERATORE/VISITATORE E ARMADI UFFICI DIREZIONI PROVINCIALI DI POTENZA E MATERA </t>
  </si>
  <si>
    <t xml:space="preserve">FITNESS CONTRACT GUGLIELMI SRL (CF: 01971080765)
GRUPPO INDUSTRIALE FRANCO DIVISIONE CONTRACT SNC (CF: 00788090769)
ISTUDIO S.R.L.S. (CF: 01264190776)
VISCEGLIA SNC (CF: 00585250772)
</t>
  </si>
  <si>
    <t>GRUPPO INDUSTRIALE FRANCO DIVISIONE CONTRACT SNC (CF: 00788090769)</t>
  </si>
  <si>
    <t xml:space="preserve">DAY RISTOSERVICE S.P.A. (CF: 03543000370)
</t>
  </si>
  <si>
    <t>DAY RISTOSERVICE S.P.A. (CF: 03543000370)</t>
  </si>
  <si>
    <t>FORNITURA DI VETROFANIE PER GLI UFFICI DELLA REGIONE BASILICATA</t>
  </si>
  <si>
    <t xml:space="preserve">GALA DISTRIBUZIONE (CF: 00910360767)
PIXEL SRL (CF: 01708920762)
</t>
  </si>
  <si>
    <t>GALA DISTRIBUZIONE (CF: 00910360767)</t>
  </si>
  <si>
    <t>MISURE ANTI-COVID19 - ACQUISTO MASCHERINE FFP2 PER GLI UFFICI DELL'AGENZIA DELLE ENTRATE IN BASILICATA</t>
  </si>
  <si>
    <t xml:space="preserve">CARTOTEC 92 SAS (CF: 04293631000)
</t>
  </si>
  <si>
    <t>CARTOTEC 92 SAS (CF: 04293631000)</t>
  </si>
  <si>
    <t>SANIFICAZIONE STRAORDINARIA LOCALI DELLA DP POTENZA DEL 17 GENNAIO 2022</t>
  </si>
  <si>
    <t>SANIFICAZIONE STRAORDINARIA ANTI-COVID19 LOCALI DELLA DP POTENZA DEL 18 GENNAIO 2022</t>
  </si>
  <si>
    <t>SANIFICAZIONE STRAORDINARIA ANTICOVID-19 DEL 5 GENNAIO 2022 UFFICI DELLA DR BASILICATA</t>
  </si>
  <si>
    <t>SANIFICAZIONE ANTICOVID-19 DEL 24 GENNAIO 2022 PRESSO GLI UFFICI DELLA DP MATERA</t>
  </si>
  <si>
    <t xml:space="preserve">SEPIM SRL (CF: 01076290764)
</t>
  </si>
  <si>
    <t>SEPIM SRL (CF: 01076290764)</t>
  </si>
  <si>
    <t>ACQUISTO N. 2 LETTORI GREEN PASS PER UT LAGONEGRO E UT PISTICCI</t>
  </si>
  <si>
    <t xml:space="preserve">PETRIS SISTEMI SNC (CF: 04102500289)
</t>
  </si>
  <si>
    <t>PETRIS SISTEMI SNC (CF: 04102500289)</t>
  </si>
  <si>
    <t>ACQUISTO N. 1 LETTORE GREEN PASS SPORTELLO DI POLICORO</t>
  </si>
  <si>
    <t>FORNITURA CARTA PER STAMPE E FOTOCOPIE FORMATO A4/A3 VERGINE/RICICLATA UFFICI DELLE ENTRATE BASILICATA</t>
  </si>
  <si>
    <t xml:space="preserve">DAKART SRL (CF: 01373210770)
LA CARTOTECNICA SRL (CF: 01689440764)
PISANI SRL (CF: 01344240765)
VEMAR DI ANTONELLO VENTRE &amp; C.S.A.S (CF: 00825000763)
</t>
  </si>
  <si>
    <t>VEMAR DI ANTONELLO VENTRE &amp; C.S.A.S (CF: 00825000763)</t>
  </si>
  <si>
    <t>RITIRO E SMALTIMENTO DI RIFIUTI SPECIALI PRESSO DEPOSITO DIREZIONE PROVINCIALE DI POTENZA</t>
  </si>
  <si>
    <t xml:space="preserve">AGECO S.R.L. (CF: 01630150769)
PROGETTAMBIENTE SOC. COOP. (CF: 01236960769)
</t>
  </si>
  <si>
    <t>AGECO S.R.L. (CF: 01630150769)</t>
  </si>
  <si>
    <t>2022 - ACQUISTO TONER E DRUM PER STAMPANTI IN USO PRESSO GLI UFFICI DELLA BASILICATA</t>
  </si>
  <si>
    <t xml:space="preserve">IT PROFESSIONAL TEAM SNC (CF: 01063790776)
</t>
  </si>
  <si>
    <t>IT PROFESSIONAL TEAM SNC (CF: 01063790776)</t>
  </si>
  <si>
    <t>ADESIONE A CONVENZIONE CONSIP GAS NATURALE 14 LOTTO 10 PER FORNITURA GAS AGLI UFFICI DELLE ENTRATE DELLA BASILICATA</t>
  </si>
  <si>
    <t>Acquisto mascherine FFP2 - Uffici della Regione Basilicata</t>
  </si>
  <si>
    <t xml:space="preserve">AUREA ITALIA SRLS (CF: 15713901005)
</t>
  </si>
  <si>
    <t>AUREA ITALIA SRLS (CF: 15713901005)</t>
  </si>
  <si>
    <t>PUBBLICAZIONE BANDO INDAGINE DI MERCATO SU QUOTIDIANI. UT DI MELFI</t>
  </si>
  <si>
    <t>CONTRATTO ESECUTIVO SERVIZIO PULIZIA LOTTO 11 BASILICATA</t>
  </si>
  <si>
    <t xml:space="preserve">BSF SRL (CF: 01769040856)
</t>
  </si>
  <si>
    <t>BSF SRL (CF: 01769040856)</t>
  </si>
  <si>
    <t>ACQUISTO FUEL CARD 2 PER AUTOVETTURA DI SERVIZIO</t>
  </si>
  <si>
    <t xml:space="preserve">ITALIANA PETROLI SPA (GIÃ  TOTALERG S.P.A.) (CF: 00051570893)
</t>
  </si>
  <si>
    <t>ITALIANA PETROLI SPA (GIÃ  TOTALERG S.P.A.) (CF: 00051570893)</t>
  </si>
  <si>
    <t>FORNITURA ENERGIA ELETTRICA PER LE STRUTTURE DELL'AGENZIA DELLE ENTRATE DELLA BASILICATA - PERIODO 12 MESI</t>
  </si>
  <si>
    <t>Acquisto cancelleria per gli Uffici della Regione Basilicata</t>
  </si>
  <si>
    <t xml:space="preserve">EREDI ANTONIO ARCIERI SAS (CF: 00527560767)
</t>
  </si>
  <si>
    <t>EREDI ANTONIO ARCIERI SAS (CF: 00527560767)</t>
  </si>
  <si>
    <t>Lavori urgenti di disocclusione pluvialie installazione soglia porta. Immobile di Potenza via dei Mille</t>
  </si>
  <si>
    <t xml:space="preserve">TERMOIDRAULICA PACE DITTA INDIVIDUALE (CF: PCAGBT66B20G942N)
</t>
  </si>
  <si>
    <t>TERMOIDRAULICA PACE DITTA INDIVIDUALE (CF: PCAGBT66B20G942N)</t>
  </si>
  <si>
    <t>LAVORI DI RIPARAZIONE DI AVVOLGIBILI PER INFISSI ESTERNI, SPORTELLO DI POLICORO (MT)</t>
  </si>
  <si>
    <t xml:space="preserve">LUCANA CI.EFFE. DI FRANCHINO ANTONIO &amp; C. S.A.S. (CF: 01065250779)
</t>
  </si>
  <si>
    <t>LUCANA CI.EFFE. DI FRANCHINO ANTONIO &amp; C. S.A.S. (CF: 01065250779)</t>
  </si>
  <si>
    <t>TINTEGGIATURA DI LOCALI AL PRIMO PIANO IMMOBILE DI MATERA</t>
  </si>
  <si>
    <t>INSTALLAZIONE DI UN TASTIERINO APRIPORTA E UN CHIUDIPORTA FREESWING. MATERA</t>
  </si>
  <si>
    <t>2022/2023 - ACQUISTO ABBONAMENTO SMARTNET SERVIZIO ITALPOS GPS UPT PZ E UPT MT</t>
  </si>
  <si>
    <t xml:space="preserve">LEICA GEOSYSTEMS SPA (CF: 12090330155)
</t>
  </si>
  <si>
    <t>LEICA GEOSYSTEMS SPA (CF: 12090330155)</t>
  </si>
  <si>
    <t>ACQUISTO DEFIBRILLATORI PER GLI UFFICI DELL'AGENZIA DELLE ENTRATE DELLA REGIONE</t>
  </si>
  <si>
    <t xml:space="preserve">SOGEFISAN SRL (CF: 01302440761)
</t>
  </si>
  <si>
    <t>SOGEFISAN SRL (CF: 01302440761)</t>
  </si>
  <si>
    <t>CONTRATTO ESECUTIVO SERVIZIO DI MANUTENZIONE IMPIANTI TECNOLOGICI LOTTO 2</t>
  </si>
  <si>
    <t xml:space="preserve">ENGIE SERVIZI S.P.A. (GIÃ  COFELY ITALIA S.P.A.) (CF: 07149930583)
</t>
  </si>
  <si>
    <t>ENGIE SERVIZI S.P.A. (GIÃ  COFELY ITALIA S.P.A.) (CF: 07149930583)</t>
  </si>
  <si>
    <t>RIPRISTINO PORZIONE DI MARCIAPIEDE PER INFILTRAZIONI DI ACQUA. POTENZA, VIA DEI MILLE</t>
  </si>
  <si>
    <t>Acquisto raccoglitori in cartone ondulato per l'archivio dell'Ufficio Provinciale di Potenza</t>
  </si>
  <si>
    <t xml:space="preserve">HELP OFFICE DI GIAMPIERO DI STEFANO (CF: 01504630763)
</t>
  </si>
  <si>
    <t>HELP OFFICE DI GIAMPIERO DI STEFANO (CF: 01504630763)</t>
  </si>
  <si>
    <t>VERIFICHE BIENNALI ASCENSORI POTENZA VIA DEI MILLE</t>
  </si>
  <si>
    <t xml:space="preserve">ENTE CERTIFICAZIONI SPA (CF: 10811841005)
</t>
  </si>
  <si>
    <t>ENTE CERTIFICAZIONI SPA (CF: 10811841005)</t>
  </si>
  <si>
    <t>MANUTENZIONE VERDE IMMOBILE MATERA</t>
  </si>
  <si>
    <t xml:space="preserve">EVOLUTION SERVICE SOCIETA' COOPERATIVA SOCIALE (CF: 01339510776)
</t>
  </si>
  <si>
    <t>EVOLUTION SERVICE SOCIETA' COOPERATIVA SOCIALE (CF: 01339510776)</t>
  </si>
  <si>
    <t>CONTRATTO ESECUTIVO ACQUISTO MASCHERINE FFP2 PER GLI UFFICI DELL'AGENZIA DELLE ENTRATE IN BASILICATA</t>
  </si>
  <si>
    <t xml:space="preserve">PIZZOCRI SRL (CF: 91187940407)
</t>
  </si>
  <si>
    <t>PIZZOCRI SRL (CF: 91187940407)</t>
  </si>
  <si>
    <t>FORNITURA BUONI PASTO ELETTRONICI PERSONALE AGENZIA ENTRATE BASILICATA.</t>
  </si>
  <si>
    <t>CONTRATTO ESECUTIVO ACQUISTO SPRAY DISINFETTANTE PER SUPERFICI PER GLI UFFICI DELL'AGENZIA DELLE ENTRATE DELLA BASILICATA</t>
  </si>
  <si>
    <t xml:space="preserve">CERICHEM BIOPHARM SRL (CF: 03728930714)
</t>
  </si>
  <si>
    <t>CERICHEM BIOPHARM SRL (CF: 03728930714)</t>
  </si>
  <si>
    <t>CONTRATTO ESECUTIVO ACQUISTO VISIERE PER GLI UFFICI DELL'AGENZIA DELLE ENTRATE DELLA BASILICATA</t>
  </si>
  <si>
    <t xml:space="preserve">SAFE S.R.L. (CF: 01604520989)
</t>
  </si>
  <si>
    <t>SAFE S.R.L. (CF: 01604520989)</t>
  </si>
  <si>
    <t>CONTRATTO ESECUTIVO ACQUISTO DISPENSER GEL E GEL PER GLI UFFICI DELL'AGENZIA DELLE ENTRATE DELLA BASILICATA</t>
  </si>
  <si>
    <t xml:space="preserve">ERBAGIL SRL (CF: 01468980626)
</t>
  </si>
  <si>
    <t>ERBAGIL SRL (CF: 01468980626)</t>
  </si>
  <si>
    <t>FORNITURA DI VETROFANIE PER GLI UFFICI Descrizione DELLA REGIONE BASILICATA</t>
  </si>
  <si>
    <t xml:space="preserve">GALA DISTRIBUZIONE (CF: 00910360767)
</t>
  </si>
  <si>
    <t>SANIFICAZIONE LOCALI DR BASILICATA AGENZIA ENTRATE DEL 21 GENNAIO 2022</t>
  </si>
  <si>
    <t>CONTRATTO ESECUTIVO FORNITURA TONER UFFICI AGENZIA DELLE ENTRATE DELLA BASILICATA</t>
  </si>
  <si>
    <t xml:space="preserve">ECO LASER INFORMATICA SRL (CF: 04427081007)
</t>
  </si>
  <si>
    <t>ECO LASER INFORMATICA SRL (CF: 04427081007)</t>
  </si>
  <si>
    <t>CONTRATTO ESECUTIVO FORNITURA TONER UFFICI AGENZIA DELLE ENTRATE BASILICATA</t>
  </si>
  <si>
    <t xml:space="preserve">ERREBIAN SPA (CF: 02044501001)
</t>
  </si>
  <si>
    <t>ERREBIAN SPA (CF: 02044501001)</t>
  </si>
  <si>
    <t>SMONTAGGIO RIMONTAGGIO ARMADI COMPATTABILI AG ENTRATE DR 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</si>
</sst>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"Z041734D9A"</f>
        <v>Z041734D9A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42317</v>
      </c>
      <c r="K3">
        <v>11139.89</v>
      </c>
    </row>
    <row r="4" spans="1:11" x14ac:dyDescent="0.25">
      <c r="A4" t="str">
        <f>"6564673B86"</f>
        <v>6564673B86</v>
      </c>
      <c r="B4" t="str">
        <f t="shared" si="0"/>
        <v>06363391001</v>
      </c>
      <c r="C4" t="s">
        <v>16</v>
      </c>
      <c r="D4" t="s">
        <v>21</v>
      </c>
      <c r="E4" t="s">
        <v>22</v>
      </c>
      <c r="F4" s="1" t="s">
        <v>23</v>
      </c>
      <c r="G4" t="s">
        <v>24</v>
      </c>
      <c r="H4">
        <v>0</v>
      </c>
      <c r="I4" s="2">
        <v>42461</v>
      </c>
      <c r="J4" s="2">
        <v>42825</v>
      </c>
      <c r="K4">
        <v>124632.69</v>
      </c>
    </row>
    <row r="5" spans="1:11" x14ac:dyDescent="0.25">
      <c r="A5" t="str">
        <f>"665135689A"</f>
        <v>665135689A</v>
      </c>
      <c r="B5" t="str">
        <f t="shared" si="0"/>
        <v>06363391001</v>
      </c>
      <c r="C5" t="s">
        <v>16</v>
      </c>
      <c r="D5" t="s">
        <v>25</v>
      </c>
      <c r="E5" t="s">
        <v>22</v>
      </c>
      <c r="F5" s="1" t="s">
        <v>26</v>
      </c>
      <c r="G5" t="s">
        <v>27</v>
      </c>
      <c r="H5">
        <v>1260605.78</v>
      </c>
      <c r="I5" s="2">
        <v>42491</v>
      </c>
      <c r="J5" s="2">
        <v>43951</v>
      </c>
      <c r="K5">
        <v>1026568.7</v>
      </c>
    </row>
    <row r="6" spans="1:11" x14ac:dyDescent="0.25">
      <c r="A6" t="str">
        <f>"6653290498"</f>
        <v>6653290498</v>
      </c>
      <c r="B6" t="str">
        <f t="shared" si="0"/>
        <v>06363391001</v>
      </c>
      <c r="C6" t="s">
        <v>16</v>
      </c>
      <c r="D6" t="s">
        <v>28</v>
      </c>
      <c r="E6" t="s">
        <v>22</v>
      </c>
      <c r="F6" s="1" t="s">
        <v>29</v>
      </c>
      <c r="G6" t="s">
        <v>30</v>
      </c>
      <c r="H6">
        <v>0</v>
      </c>
      <c r="I6" s="2">
        <v>42522</v>
      </c>
      <c r="K6">
        <v>103079.95</v>
      </c>
    </row>
    <row r="7" spans="1:11" x14ac:dyDescent="0.25">
      <c r="A7" t="str">
        <f>"6811457023"</f>
        <v>6811457023</v>
      </c>
      <c r="B7" t="str">
        <f t="shared" si="0"/>
        <v>06363391001</v>
      </c>
      <c r="C7" t="s">
        <v>16</v>
      </c>
      <c r="D7" t="s">
        <v>31</v>
      </c>
      <c r="E7" t="s">
        <v>18</v>
      </c>
      <c r="F7" s="1" t="s">
        <v>32</v>
      </c>
      <c r="G7" t="s">
        <v>33</v>
      </c>
      <c r="H7">
        <v>24468</v>
      </c>
      <c r="I7" s="2">
        <v>42671</v>
      </c>
      <c r="J7" s="2">
        <v>45226</v>
      </c>
      <c r="K7">
        <v>21516</v>
      </c>
    </row>
    <row r="8" spans="1:11" x14ac:dyDescent="0.25">
      <c r="A8" t="str">
        <f>"6956002271"</f>
        <v>6956002271</v>
      </c>
      <c r="B8" t="str">
        <f t="shared" si="0"/>
        <v>06363391001</v>
      </c>
      <c r="C8" t="s">
        <v>16</v>
      </c>
      <c r="D8" t="s">
        <v>34</v>
      </c>
      <c r="E8" t="s">
        <v>22</v>
      </c>
      <c r="F8" s="1" t="s">
        <v>23</v>
      </c>
      <c r="G8" t="s">
        <v>24</v>
      </c>
      <c r="H8">
        <v>0</v>
      </c>
      <c r="I8" s="2">
        <v>42826</v>
      </c>
      <c r="J8" s="2">
        <v>43190</v>
      </c>
      <c r="K8">
        <v>179253.53</v>
      </c>
    </row>
    <row r="9" spans="1:11" x14ac:dyDescent="0.25">
      <c r="A9" t="str">
        <f>"7397969525"</f>
        <v>7397969525</v>
      </c>
      <c r="B9" t="str">
        <f t="shared" si="0"/>
        <v>06363391001</v>
      </c>
      <c r="C9" t="s">
        <v>16</v>
      </c>
      <c r="D9" t="s">
        <v>35</v>
      </c>
      <c r="E9" t="s">
        <v>22</v>
      </c>
      <c r="F9" s="1" t="s">
        <v>36</v>
      </c>
      <c r="G9" t="s">
        <v>37</v>
      </c>
      <c r="H9">
        <v>0</v>
      </c>
      <c r="I9" s="2">
        <v>43191</v>
      </c>
      <c r="J9" s="2">
        <v>43555</v>
      </c>
      <c r="K9">
        <v>160857.76999999999</v>
      </c>
    </row>
    <row r="10" spans="1:11" x14ac:dyDescent="0.25">
      <c r="A10" t="str">
        <f>"7423448714"</f>
        <v>7423448714</v>
      </c>
      <c r="B10" t="str">
        <f t="shared" si="0"/>
        <v>06363391001</v>
      </c>
      <c r="C10" t="s">
        <v>16</v>
      </c>
      <c r="D10" t="s">
        <v>38</v>
      </c>
      <c r="E10" t="s">
        <v>22</v>
      </c>
      <c r="F10" s="1" t="s">
        <v>29</v>
      </c>
      <c r="G10" t="s">
        <v>30</v>
      </c>
      <c r="H10">
        <v>0</v>
      </c>
      <c r="I10" s="2">
        <v>43252</v>
      </c>
      <c r="J10" s="2">
        <v>43616</v>
      </c>
      <c r="K10">
        <v>19234.3</v>
      </c>
    </row>
    <row r="11" spans="1:11" x14ac:dyDescent="0.25">
      <c r="A11" t="str">
        <f>"698663733E"</f>
        <v>698663733E</v>
      </c>
      <c r="B11" t="str">
        <f t="shared" si="0"/>
        <v>06363391001</v>
      </c>
      <c r="C11" t="s">
        <v>16</v>
      </c>
      <c r="D11" t="s">
        <v>39</v>
      </c>
      <c r="E11" t="s">
        <v>22</v>
      </c>
      <c r="F11" s="1" t="s">
        <v>29</v>
      </c>
      <c r="G11" t="s">
        <v>30</v>
      </c>
      <c r="H11">
        <v>0</v>
      </c>
      <c r="I11" s="2">
        <v>42887</v>
      </c>
      <c r="J11" s="2">
        <v>43251</v>
      </c>
      <c r="K11">
        <v>122177.94</v>
      </c>
    </row>
    <row r="12" spans="1:11" x14ac:dyDescent="0.25">
      <c r="A12" t="str">
        <f>"Z882318FA6"</f>
        <v>Z882318FA6</v>
      </c>
      <c r="B12" t="str">
        <f t="shared" si="0"/>
        <v>06363391001</v>
      </c>
      <c r="C12" t="s">
        <v>16</v>
      </c>
      <c r="D12" t="s">
        <v>40</v>
      </c>
      <c r="E12" t="s">
        <v>22</v>
      </c>
      <c r="F12" s="1" t="s">
        <v>41</v>
      </c>
      <c r="G12" t="s">
        <v>42</v>
      </c>
      <c r="H12">
        <v>3022.4</v>
      </c>
      <c r="I12" s="2">
        <v>43230</v>
      </c>
      <c r="J12" s="2">
        <v>45055</v>
      </c>
      <c r="K12">
        <v>2720.16</v>
      </c>
    </row>
    <row r="13" spans="1:11" x14ac:dyDescent="0.25">
      <c r="A13" t="str">
        <f>"ZF2296E8F3"</f>
        <v>ZF2296E8F3</v>
      </c>
      <c r="B13" t="str">
        <f t="shared" si="0"/>
        <v>06363391001</v>
      </c>
      <c r="C13" t="s">
        <v>16</v>
      </c>
      <c r="D13" t="s">
        <v>43</v>
      </c>
      <c r="E13" t="s">
        <v>22</v>
      </c>
      <c r="F13" s="1" t="s">
        <v>44</v>
      </c>
      <c r="G13" t="s">
        <v>45</v>
      </c>
      <c r="H13">
        <v>4050</v>
      </c>
      <c r="I13" s="2">
        <v>43595</v>
      </c>
      <c r="J13" s="2">
        <v>44585</v>
      </c>
      <c r="K13">
        <v>158.22</v>
      </c>
    </row>
    <row r="14" spans="1:11" x14ac:dyDescent="0.25">
      <c r="A14" t="str">
        <f>"78895674A6"</f>
        <v>78895674A6</v>
      </c>
      <c r="B14" t="str">
        <f t="shared" si="0"/>
        <v>06363391001</v>
      </c>
      <c r="C14" t="s">
        <v>16</v>
      </c>
      <c r="D14" t="s">
        <v>46</v>
      </c>
      <c r="E14" t="s">
        <v>22</v>
      </c>
      <c r="F14" s="1" t="s">
        <v>47</v>
      </c>
      <c r="G14" t="s">
        <v>48</v>
      </c>
      <c r="H14">
        <v>0</v>
      </c>
      <c r="I14" s="2">
        <v>43384</v>
      </c>
      <c r="J14" s="2">
        <v>44561</v>
      </c>
      <c r="K14">
        <v>355.44</v>
      </c>
    </row>
    <row r="15" spans="1:11" x14ac:dyDescent="0.25">
      <c r="A15" t="str">
        <f>"Z592AE6134"</f>
        <v>Z592AE6134</v>
      </c>
      <c r="B15" t="str">
        <f t="shared" si="0"/>
        <v>06363391001</v>
      </c>
      <c r="C15" t="s">
        <v>16</v>
      </c>
      <c r="D15" t="s">
        <v>49</v>
      </c>
      <c r="E15" t="s">
        <v>22</v>
      </c>
      <c r="F15" s="1" t="s">
        <v>41</v>
      </c>
      <c r="G15" t="s">
        <v>42</v>
      </c>
      <c r="H15">
        <v>20534.400000000001</v>
      </c>
      <c r="I15" s="2">
        <v>43799</v>
      </c>
      <c r="J15" s="2">
        <v>45625</v>
      </c>
      <c r="K15">
        <v>11293.92</v>
      </c>
    </row>
    <row r="16" spans="1:11" x14ac:dyDescent="0.25">
      <c r="A16" t="str">
        <f>"ZE22B85712"</f>
        <v>ZE22B85712</v>
      </c>
      <c r="B16" t="str">
        <f t="shared" si="0"/>
        <v>06363391001</v>
      </c>
      <c r="C16" t="s">
        <v>16</v>
      </c>
      <c r="D16" t="s">
        <v>50</v>
      </c>
      <c r="E16" t="s">
        <v>18</v>
      </c>
      <c r="F16" s="1" t="s">
        <v>51</v>
      </c>
      <c r="G16" t="s">
        <v>52</v>
      </c>
      <c r="H16">
        <v>3010</v>
      </c>
      <c r="I16" s="2">
        <v>43846</v>
      </c>
      <c r="J16" s="2">
        <v>44561</v>
      </c>
      <c r="K16">
        <v>2922</v>
      </c>
    </row>
    <row r="17" spans="1:11" x14ac:dyDescent="0.25">
      <c r="A17" t="str">
        <f>"8261765029"</f>
        <v>8261765029</v>
      </c>
      <c r="B17" t="str">
        <f t="shared" si="0"/>
        <v>06363391001</v>
      </c>
      <c r="C17" t="s">
        <v>16</v>
      </c>
      <c r="D17" t="s">
        <v>53</v>
      </c>
      <c r="E17" t="s">
        <v>22</v>
      </c>
      <c r="F17" s="1" t="s">
        <v>54</v>
      </c>
      <c r="G17" t="s">
        <v>55</v>
      </c>
      <c r="H17">
        <v>0</v>
      </c>
      <c r="I17" s="2">
        <v>44013</v>
      </c>
      <c r="J17" s="2">
        <v>44377</v>
      </c>
      <c r="K17">
        <v>135833.07999999999</v>
      </c>
    </row>
    <row r="18" spans="1:11" x14ac:dyDescent="0.25">
      <c r="A18" t="str">
        <f>"84514179EE"</f>
        <v>84514179EE</v>
      </c>
      <c r="B18" t="str">
        <f t="shared" si="0"/>
        <v>06363391001</v>
      </c>
      <c r="C18" t="s">
        <v>16</v>
      </c>
      <c r="D18" t="s">
        <v>56</v>
      </c>
      <c r="E18" t="s">
        <v>22</v>
      </c>
      <c r="F18" s="1" t="s">
        <v>57</v>
      </c>
      <c r="G18" t="s">
        <v>58</v>
      </c>
      <c r="H18">
        <v>81085.75</v>
      </c>
      <c r="I18" s="2">
        <v>44105</v>
      </c>
      <c r="J18" s="2">
        <v>45128</v>
      </c>
      <c r="K18">
        <v>52921.09</v>
      </c>
    </row>
    <row r="19" spans="1:11" x14ac:dyDescent="0.25">
      <c r="A19" t="str">
        <f>"Z042E59261"</f>
        <v>Z042E59261</v>
      </c>
      <c r="B19" t="str">
        <f t="shared" si="0"/>
        <v>06363391001</v>
      </c>
      <c r="C19" t="s">
        <v>16</v>
      </c>
      <c r="D19" t="s">
        <v>59</v>
      </c>
      <c r="E19" t="s">
        <v>18</v>
      </c>
      <c r="F19" s="1" t="s">
        <v>60</v>
      </c>
      <c r="G19" t="s">
        <v>61</v>
      </c>
      <c r="H19">
        <v>38548.61</v>
      </c>
      <c r="I19" s="2">
        <v>44119</v>
      </c>
      <c r="J19" s="2">
        <v>44255</v>
      </c>
      <c r="K19">
        <v>15808.09</v>
      </c>
    </row>
    <row r="20" spans="1:11" x14ac:dyDescent="0.25">
      <c r="A20" t="str">
        <f>"8571629C02"</f>
        <v>8571629C02</v>
      </c>
      <c r="B20" t="str">
        <f t="shared" si="0"/>
        <v>06363391001</v>
      </c>
      <c r="C20" t="s">
        <v>16</v>
      </c>
      <c r="D20" t="s">
        <v>62</v>
      </c>
      <c r="E20" t="s">
        <v>22</v>
      </c>
      <c r="F20" s="1" t="s">
        <v>63</v>
      </c>
      <c r="G20" t="s">
        <v>64</v>
      </c>
      <c r="H20">
        <v>342600</v>
      </c>
      <c r="I20" s="2">
        <v>44197</v>
      </c>
      <c r="J20" s="2">
        <v>44561</v>
      </c>
      <c r="K20">
        <v>134407.67999999999</v>
      </c>
    </row>
    <row r="21" spans="1:11" x14ac:dyDescent="0.25">
      <c r="A21" t="str">
        <f>"Z2D2F32668"</f>
        <v>Z2D2F32668</v>
      </c>
      <c r="B21" t="str">
        <f t="shared" si="0"/>
        <v>06363391001</v>
      </c>
      <c r="C21" t="s">
        <v>16</v>
      </c>
      <c r="D21" t="s">
        <v>65</v>
      </c>
      <c r="E21" t="s">
        <v>22</v>
      </c>
      <c r="F21" s="1" t="s">
        <v>66</v>
      </c>
      <c r="G21" t="s">
        <v>67</v>
      </c>
      <c r="H21">
        <v>36937.17</v>
      </c>
      <c r="I21" s="2">
        <v>44168</v>
      </c>
      <c r="J21" s="2">
        <v>45261</v>
      </c>
      <c r="K21">
        <v>18923.03</v>
      </c>
    </row>
    <row r="22" spans="1:11" x14ac:dyDescent="0.25">
      <c r="A22" t="str">
        <f>"Z1B30B532D"</f>
        <v>Z1B30B532D</v>
      </c>
      <c r="B22" t="str">
        <f t="shared" si="0"/>
        <v>06363391001</v>
      </c>
      <c r="C22" t="s">
        <v>16</v>
      </c>
      <c r="D22" t="s">
        <v>68</v>
      </c>
      <c r="E22" t="s">
        <v>18</v>
      </c>
      <c r="F22" s="1" t="s">
        <v>69</v>
      </c>
      <c r="G22" t="s">
        <v>70</v>
      </c>
      <c r="H22">
        <v>10820.75</v>
      </c>
      <c r="I22" s="2">
        <v>44321</v>
      </c>
      <c r="J22" s="2">
        <v>44685</v>
      </c>
      <c r="K22">
        <v>4089.65</v>
      </c>
    </row>
    <row r="23" spans="1:11" x14ac:dyDescent="0.25">
      <c r="A23" t="str">
        <f>"ZCF30B52AB"</f>
        <v>ZCF30B52AB</v>
      </c>
      <c r="B23" t="str">
        <f t="shared" si="0"/>
        <v>06363391001</v>
      </c>
      <c r="C23" t="s">
        <v>16</v>
      </c>
      <c r="D23" t="s">
        <v>71</v>
      </c>
      <c r="E23" t="s">
        <v>18</v>
      </c>
      <c r="F23" s="1" t="s">
        <v>72</v>
      </c>
      <c r="G23" t="s">
        <v>73</v>
      </c>
      <c r="H23">
        <v>24595.21</v>
      </c>
      <c r="I23" s="2">
        <v>44321</v>
      </c>
      <c r="J23" s="2">
        <v>44685</v>
      </c>
      <c r="K23">
        <v>17226.25</v>
      </c>
    </row>
    <row r="24" spans="1:11" x14ac:dyDescent="0.25">
      <c r="A24" t="str">
        <f>"Z1330B52FB"</f>
        <v>Z1330B52FB</v>
      </c>
      <c r="B24" t="str">
        <f t="shared" si="0"/>
        <v>06363391001</v>
      </c>
      <c r="C24" t="s">
        <v>16</v>
      </c>
      <c r="D24" t="s">
        <v>74</v>
      </c>
      <c r="E24" t="s">
        <v>18</v>
      </c>
      <c r="F24" s="1" t="s">
        <v>75</v>
      </c>
      <c r="G24" t="s">
        <v>76</v>
      </c>
      <c r="H24">
        <v>24747.97</v>
      </c>
      <c r="I24" s="2">
        <v>44321</v>
      </c>
      <c r="J24" s="2">
        <v>44685</v>
      </c>
      <c r="K24">
        <v>21586.94</v>
      </c>
    </row>
    <row r="25" spans="1:11" x14ac:dyDescent="0.25">
      <c r="A25" t="str">
        <f>"8638943948"</f>
        <v>8638943948</v>
      </c>
      <c r="B25" t="str">
        <f t="shared" si="0"/>
        <v>06363391001</v>
      </c>
      <c r="C25" t="s">
        <v>16</v>
      </c>
      <c r="D25" t="s">
        <v>77</v>
      </c>
      <c r="E25" t="s">
        <v>78</v>
      </c>
      <c r="F25" s="1" t="s">
        <v>79</v>
      </c>
      <c r="G25" t="s">
        <v>80</v>
      </c>
      <c r="H25">
        <v>45383.58</v>
      </c>
      <c r="I25" s="2">
        <v>44343</v>
      </c>
      <c r="J25" s="2">
        <v>44707</v>
      </c>
      <c r="K25">
        <v>37401.550000000003</v>
      </c>
    </row>
    <row r="26" spans="1:11" x14ac:dyDescent="0.25">
      <c r="A26" t="str">
        <f>"8729263FB2"</f>
        <v>8729263FB2</v>
      </c>
      <c r="B26" t="str">
        <f t="shared" si="0"/>
        <v>06363391001</v>
      </c>
      <c r="C26" t="s">
        <v>16</v>
      </c>
      <c r="D26" t="s">
        <v>81</v>
      </c>
      <c r="E26" t="s">
        <v>22</v>
      </c>
      <c r="F26" s="1" t="s">
        <v>82</v>
      </c>
      <c r="G26" t="s">
        <v>83</v>
      </c>
      <c r="H26">
        <v>0</v>
      </c>
      <c r="I26" s="2">
        <v>44378</v>
      </c>
      <c r="J26" s="2">
        <v>44742</v>
      </c>
      <c r="K26">
        <v>124702.97</v>
      </c>
    </row>
    <row r="27" spans="1:11" x14ac:dyDescent="0.25">
      <c r="A27" t="str">
        <f>"87394695F7"</f>
        <v>87394695F7</v>
      </c>
      <c r="B27" t="str">
        <f t="shared" si="0"/>
        <v>06363391001</v>
      </c>
      <c r="C27" t="s">
        <v>16</v>
      </c>
      <c r="D27" t="s">
        <v>84</v>
      </c>
      <c r="E27" t="s">
        <v>22</v>
      </c>
      <c r="F27" s="1" t="s">
        <v>54</v>
      </c>
      <c r="G27" t="s">
        <v>55</v>
      </c>
      <c r="H27">
        <v>0</v>
      </c>
      <c r="I27" s="2">
        <v>44409</v>
      </c>
      <c r="J27" s="2">
        <v>44773</v>
      </c>
      <c r="K27">
        <v>131381.63</v>
      </c>
    </row>
    <row r="28" spans="1:11" x14ac:dyDescent="0.25">
      <c r="A28" t="str">
        <f>"ZC6305F1A0"</f>
        <v>ZC6305F1A0</v>
      </c>
      <c r="B28" t="str">
        <f t="shared" si="0"/>
        <v>06363391001</v>
      </c>
      <c r="C28" t="s">
        <v>16</v>
      </c>
      <c r="D28" t="s">
        <v>85</v>
      </c>
      <c r="E28" t="s">
        <v>22</v>
      </c>
      <c r="F28" s="1" t="s">
        <v>86</v>
      </c>
      <c r="G28" t="s">
        <v>87</v>
      </c>
      <c r="H28">
        <v>18313.04</v>
      </c>
      <c r="I28" s="2">
        <v>44225</v>
      </c>
      <c r="J28" s="2">
        <v>44959</v>
      </c>
      <c r="K28">
        <v>10035.48</v>
      </c>
    </row>
    <row r="29" spans="1:11" x14ac:dyDescent="0.25">
      <c r="A29" t="str">
        <f>"Z0432CC15F"</f>
        <v>Z0432CC15F</v>
      </c>
      <c r="B29" t="str">
        <f t="shared" si="0"/>
        <v>06363391001</v>
      </c>
      <c r="C29" t="s">
        <v>16</v>
      </c>
      <c r="D29" t="s">
        <v>88</v>
      </c>
      <c r="E29" t="s">
        <v>18</v>
      </c>
      <c r="F29" s="1" t="s">
        <v>23</v>
      </c>
      <c r="G29" t="s">
        <v>24</v>
      </c>
      <c r="H29">
        <v>0</v>
      </c>
      <c r="I29" s="2">
        <v>44378</v>
      </c>
      <c r="J29" s="2">
        <v>44408</v>
      </c>
      <c r="K29">
        <v>21766.74</v>
      </c>
    </row>
    <row r="30" spans="1:11" x14ac:dyDescent="0.25">
      <c r="A30" t="str">
        <f>"8647473876"</f>
        <v>8647473876</v>
      </c>
      <c r="B30" t="str">
        <f t="shared" si="0"/>
        <v>06363391001</v>
      </c>
      <c r="C30" t="s">
        <v>16</v>
      </c>
      <c r="D30" t="s">
        <v>89</v>
      </c>
      <c r="E30" t="s">
        <v>22</v>
      </c>
      <c r="F30" s="1" t="s">
        <v>90</v>
      </c>
      <c r="G30" t="s">
        <v>91</v>
      </c>
      <c r="H30">
        <v>105293.86</v>
      </c>
      <c r="I30" s="2">
        <v>44264</v>
      </c>
      <c r="J30" s="2">
        <v>45647</v>
      </c>
      <c r="K30">
        <v>28079.34</v>
      </c>
    </row>
    <row r="31" spans="1:11" x14ac:dyDescent="0.25">
      <c r="A31" t="str">
        <f>"Z843446DD5"</f>
        <v>Z843446DD5</v>
      </c>
      <c r="B31" t="str">
        <f t="shared" si="0"/>
        <v>06363391001</v>
      </c>
      <c r="C31" t="s">
        <v>16</v>
      </c>
      <c r="D31" t="s">
        <v>92</v>
      </c>
      <c r="E31" t="s">
        <v>18</v>
      </c>
      <c r="F31" s="1" t="s">
        <v>93</v>
      </c>
      <c r="G31" t="s">
        <v>94</v>
      </c>
      <c r="H31">
        <v>6493.5</v>
      </c>
      <c r="I31" s="2">
        <v>44593</v>
      </c>
      <c r="J31" s="2">
        <v>44620</v>
      </c>
      <c r="K31">
        <v>6493.5</v>
      </c>
    </row>
    <row r="32" spans="1:11" x14ac:dyDescent="0.25">
      <c r="A32" t="str">
        <f>"Z9F34719A2"</f>
        <v>Z9F34719A2</v>
      </c>
      <c r="B32" t="str">
        <f t="shared" si="0"/>
        <v>06363391001</v>
      </c>
      <c r="C32" t="s">
        <v>16</v>
      </c>
      <c r="D32" t="s">
        <v>95</v>
      </c>
      <c r="E32" t="s">
        <v>18</v>
      </c>
      <c r="F32" s="1" t="s">
        <v>96</v>
      </c>
      <c r="G32" t="s">
        <v>97</v>
      </c>
      <c r="H32">
        <v>22223.52</v>
      </c>
      <c r="I32" s="2">
        <v>44593</v>
      </c>
      <c r="J32" s="2">
        <v>44651</v>
      </c>
      <c r="K32">
        <v>22223.52</v>
      </c>
    </row>
    <row r="33" spans="1:11" x14ac:dyDescent="0.25">
      <c r="A33" t="str">
        <f>"ZDE348A222"</f>
        <v>ZDE348A222</v>
      </c>
      <c r="B33" t="str">
        <f t="shared" si="0"/>
        <v>06363391001</v>
      </c>
      <c r="C33" t="s">
        <v>16</v>
      </c>
      <c r="D33" t="s">
        <v>98</v>
      </c>
      <c r="E33" t="s">
        <v>18</v>
      </c>
      <c r="F33" s="1" t="s">
        <v>99</v>
      </c>
      <c r="G33" t="s">
        <v>100</v>
      </c>
      <c r="H33">
        <v>677</v>
      </c>
      <c r="I33" s="2">
        <v>44566</v>
      </c>
      <c r="J33" s="2">
        <v>44573</v>
      </c>
      <c r="K33">
        <v>677</v>
      </c>
    </row>
    <row r="34" spans="1:11" x14ac:dyDescent="0.25">
      <c r="A34" t="str">
        <f>"9025424F7C"</f>
        <v>9025424F7C</v>
      </c>
      <c r="B34" t="str">
        <f t="shared" si="0"/>
        <v>06363391001</v>
      </c>
      <c r="C34" t="s">
        <v>16</v>
      </c>
      <c r="D34" t="s">
        <v>101</v>
      </c>
      <c r="E34" t="s">
        <v>78</v>
      </c>
      <c r="F34" s="1" t="s">
        <v>102</v>
      </c>
      <c r="G34" t="s">
        <v>103</v>
      </c>
      <c r="H34">
        <v>51373.41</v>
      </c>
      <c r="I34" s="2">
        <v>44581</v>
      </c>
      <c r="J34" s="2">
        <v>44681</v>
      </c>
      <c r="K34">
        <v>51373.41</v>
      </c>
    </row>
    <row r="35" spans="1:11" x14ac:dyDescent="0.25">
      <c r="A35" t="str">
        <f>"ZD53309067"</f>
        <v>ZD53309067</v>
      </c>
      <c r="B35" t="str">
        <f t="shared" ref="B35:B66" si="1">"06363391001"</f>
        <v>06363391001</v>
      </c>
      <c r="C35" t="s">
        <v>16</v>
      </c>
      <c r="D35" t="s">
        <v>104</v>
      </c>
      <c r="E35" t="s">
        <v>18</v>
      </c>
      <c r="F35" s="1" t="s">
        <v>105</v>
      </c>
      <c r="G35" t="s">
        <v>106</v>
      </c>
      <c r="H35">
        <v>189.8</v>
      </c>
      <c r="I35" s="2">
        <v>44460</v>
      </c>
      <c r="J35" s="2">
        <v>44592</v>
      </c>
      <c r="K35">
        <v>189.8</v>
      </c>
    </row>
    <row r="36" spans="1:11" x14ac:dyDescent="0.25">
      <c r="A36" t="str">
        <f>"ZAF3416716"</f>
        <v>ZAF3416716</v>
      </c>
      <c r="B36" t="str">
        <f t="shared" si="1"/>
        <v>06363391001</v>
      </c>
      <c r="C36" t="s">
        <v>16</v>
      </c>
      <c r="D36" t="s">
        <v>107</v>
      </c>
      <c r="E36" t="s">
        <v>18</v>
      </c>
      <c r="F36" s="1" t="s">
        <v>108</v>
      </c>
      <c r="G36" t="s">
        <v>109</v>
      </c>
      <c r="H36">
        <v>14380</v>
      </c>
      <c r="I36" s="2">
        <v>44544</v>
      </c>
      <c r="J36" s="2">
        <v>44610</v>
      </c>
      <c r="K36">
        <v>14380</v>
      </c>
    </row>
    <row r="37" spans="1:11" x14ac:dyDescent="0.25">
      <c r="A37" t="str">
        <f>"9030812DCE"</f>
        <v>9030812DCE</v>
      </c>
      <c r="B37" t="str">
        <f t="shared" si="1"/>
        <v>06363391001</v>
      </c>
      <c r="C37" t="s">
        <v>16</v>
      </c>
      <c r="D37" t="s">
        <v>62</v>
      </c>
      <c r="E37" t="s">
        <v>22</v>
      </c>
      <c r="F37" s="1" t="s">
        <v>110</v>
      </c>
      <c r="G37" t="s">
        <v>111</v>
      </c>
      <c r="H37">
        <v>254742.32</v>
      </c>
      <c r="I37" s="2">
        <v>44573</v>
      </c>
      <c r="J37" s="2">
        <v>44573</v>
      </c>
      <c r="K37">
        <v>177379.29</v>
      </c>
    </row>
    <row r="38" spans="1:11" x14ac:dyDescent="0.25">
      <c r="A38" t="str">
        <f>"Z1532F82FD"</f>
        <v>Z1532F82FD</v>
      </c>
      <c r="B38" t="str">
        <f t="shared" si="1"/>
        <v>06363391001</v>
      </c>
      <c r="C38" t="s">
        <v>16</v>
      </c>
      <c r="D38" t="s">
        <v>112</v>
      </c>
      <c r="E38" t="s">
        <v>18</v>
      </c>
      <c r="F38" s="1" t="s">
        <v>113</v>
      </c>
      <c r="G38" t="s">
        <v>114</v>
      </c>
      <c r="H38">
        <v>196</v>
      </c>
      <c r="I38" s="2">
        <v>44516</v>
      </c>
      <c r="J38" s="2">
        <v>44518</v>
      </c>
      <c r="K38">
        <v>196</v>
      </c>
    </row>
    <row r="39" spans="1:11" x14ac:dyDescent="0.25">
      <c r="A39" t="str">
        <f>"Z4434C6D73"</f>
        <v>Z4434C6D73</v>
      </c>
      <c r="B39" t="str">
        <f t="shared" si="1"/>
        <v>06363391001</v>
      </c>
      <c r="C39" t="s">
        <v>16</v>
      </c>
      <c r="D39" t="s">
        <v>115</v>
      </c>
      <c r="E39" t="s">
        <v>18</v>
      </c>
      <c r="F39" s="1" t="s">
        <v>116</v>
      </c>
      <c r="G39" t="s">
        <v>117</v>
      </c>
      <c r="H39">
        <v>1600</v>
      </c>
      <c r="I39" s="2">
        <v>44580</v>
      </c>
      <c r="J39" s="2">
        <v>44592</v>
      </c>
      <c r="K39">
        <v>1600</v>
      </c>
    </row>
    <row r="40" spans="1:11" x14ac:dyDescent="0.25">
      <c r="A40" t="str">
        <f>"Z0734DE04B"</f>
        <v>Z0734DE04B</v>
      </c>
      <c r="B40" t="str">
        <f t="shared" si="1"/>
        <v>06363391001</v>
      </c>
      <c r="C40" t="s">
        <v>16</v>
      </c>
      <c r="D40" t="s">
        <v>118</v>
      </c>
      <c r="E40" t="s">
        <v>18</v>
      </c>
      <c r="F40" s="1" t="s">
        <v>60</v>
      </c>
      <c r="G40" t="s">
        <v>61</v>
      </c>
      <c r="H40">
        <v>300</v>
      </c>
      <c r="I40" s="2">
        <v>44578</v>
      </c>
      <c r="J40" s="2">
        <v>44578</v>
      </c>
      <c r="K40">
        <v>300</v>
      </c>
    </row>
    <row r="41" spans="1:11" x14ac:dyDescent="0.25">
      <c r="A41" t="str">
        <f>"Z0034DF6EB"</f>
        <v>Z0034DF6EB</v>
      </c>
      <c r="B41" t="str">
        <f t="shared" si="1"/>
        <v>06363391001</v>
      </c>
      <c r="C41" t="s">
        <v>16</v>
      </c>
      <c r="D41" t="s">
        <v>119</v>
      </c>
      <c r="E41" t="s">
        <v>18</v>
      </c>
      <c r="F41" s="1" t="s">
        <v>60</v>
      </c>
      <c r="G41" t="s">
        <v>61</v>
      </c>
      <c r="H41">
        <v>800</v>
      </c>
      <c r="I41" s="2">
        <v>44579</v>
      </c>
      <c r="J41" s="2">
        <v>44579</v>
      </c>
      <c r="K41">
        <v>800</v>
      </c>
    </row>
    <row r="42" spans="1:11" x14ac:dyDescent="0.25">
      <c r="A42" t="str">
        <f>"ZE434BFAB8"</f>
        <v>ZE434BFAB8</v>
      </c>
      <c r="B42" t="str">
        <f t="shared" si="1"/>
        <v>06363391001</v>
      </c>
      <c r="C42" t="s">
        <v>16</v>
      </c>
      <c r="D42" t="s">
        <v>120</v>
      </c>
      <c r="E42" t="s">
        <v>18</v>
      </c>
      <c r="F42" s="1" t="s">
        <v>60</v>
      </c>
      <c r="G42" t="s">
        <v>61</v>
      </c>
      <c r="H42">
        <v>575</v>
      </c>
      <c r="I42" s="2">
        <v>44566</v>
      </c>
      <c r="J42" s="2">
        <v>44566</v>
      </c>
      <c r="K42">
        <v>575</v>
      </c>
    </row>
    <row r="43" spans="1:11" x14ac:dyDescent="0.25">
      <c r="A43" t="str">
        <f>"Z0434F4751"</f>
        <v>Z0434F4751</v>
      </c>
      <c r="B43" t="str">
        <f t="shared" si="1"/>
        <v>06363391001</v>
      </c>
      <c r="C43" t="s">
        <v>16</v>
      </c>
      <c r="D43" t="s">
        <v>121</v>
      </c>
      <c r="E43" t="s">
        <v>18</v>
      </c>
      <c r="F43" s="1" t="s">
        <v>122</v>
      </c>
      <c r="G43" t="s">
        <v>123</v>
      </c>
      <c r="H43">
        <v>1122</v>
      </c>
      <c r="I43" s="2">
        <v>44585</v>
      </c>
      <c r="J43" s="2">
        <v>44585</v>
      </c>
      <c r="K43">
        <v>1122</v>
      </c>
    </row>
    <row r="44" spans="1:11" x14ac:dyDescent="0.25">
      <c r="A44" t="str">
        <f>"ZCD35098D9"</f>
        <v>ZCD35098D9</v>
      </c>
      <c r="B44" t="str">
        <f t="shared" si="1"/>
        <v>06363391001</v>
      </c>
      <c r="C44" t="s">
        <v>16</v>
      </c>
      <c r="D44" t="s">
        <v>124</v>
      </c>
      <c r="E44" t="s">
        <v>18</v>
      </c>
      <c r="F44" s="1" t="s">
        <v>125</v>
      </c>
      <c r="G44" t="s">
        <v>126</v>
      </c>
      <c r="H44">
        <v>840</v>
      </c>
      <c r="I44" s="2">
        <v>44595</v>
      </c>
      <c r="J44" s="2">
        <v>44627</v>
      </c>
      <c r="K44">
        <v>840</v>
      </c>
    </row>
    <row r="45" spans="1:11" x14ac:dyDescent="0.25">
      <c r="A45" t="str">
        <f>"Z1D352239A"</f>
        <v>Z1D352239A</v>
      </c>
      <c r="B45" t="str">
        <f t="shared" si="1"/>
        <v>06363391001</v>
      </c>
      <c r="C45" t="s">
        <v>16</v>
      </c>
      <c r="D45" t="s">
        <v>127</v>
      </c>
      <c r="E45" t="s">
        <v>18</v>
      </c>
      <c r="F45" s="1" t="s">
        <v>125</v>
      </c>
      <c r="G45" t="s">
        <v>126</v>
      </c>
      <c r="H45">
        <v>420</v>
      </c>
      <c r="I45" s="2">
        <v>44601</v>
      </c>
      <c r="J45" s="2">
        <v>44631</v>
      </c>
      <c r="K45">
        <v>420</v>
      </c>
    </row>
    <row r="46" spans="1:11" x14ac:dyDescent="0.25">
      <c r="A46" t="str">
        <f>"ZF9359CC07"</f>
        <v>ZF9359CC07</v>
      </c>
      <c r="B46" t="str">
        <f t="shared" si="1"/>
        <v>06363391001</v>
      </c>
      <c r="C46" t="s">
        <v>16</v>
      </c>
      <c r="D46" t="s">
        <v>128</v>
      </c>
      <c r="E46" t="s">
        <v>18</v>
      </c>
      <c r="F46" s="1" t="s">
        <v>129</v>
      </c>
      <c r="G46" t="s">
        <v>130</v>
      </c>
      <c r="H46">
        <v>13063.15</v>
      </c>
      <c r="I46" s="2">
        <v>44646</v>
      </c>
      <c r="J46" s="2">
        <v>44666</v>
      </c>
      <c r="K46">
        <v>13063.14</v>
      </c>
    </row>
    <row r="47" spans="1:11" x14ac:dyDescent="0.25">
      <c r="A47" t="str">
        <f>"Z2235EB0F7"</f>
        <v>Z2235EB0F7</v>
      </c>
      <c r="B47" t="str">
        <f t="shared" si="1"/>
        <v>06363391001</v>
      </c>
      <c r="C47" t="s">
        <v>16</v>
      </c>
      <c r="D47" t="s">
        <v>131</v>
      </c>
      <c r="E47" t="s">
        <v>18</v>
      </c>
      <c r="F47" s="1" t="s">
        <v>132</v>
      </c>
      <c r="G47" t="s">
        <v>133</v>
      </c>
      <c r="H47">
        <v>1779</v>
      </c>
      <c r="I47" s="2">
        <v>44671</v>
      </c>
      <c r="J47" s="2">
        <v>44691</v>
      </c>
      <c r="K47">
        <v>1779</v>
      </c>
    </row>
    <row r="48" spans="1:11" x14ac:dyDescent="0.25">
      <c r="A48" t="str">
        <f>"ZB835A5D44"</f>
        <v>ZB835A5D44</v>
      </c>
      <c r="B48" t="str">
        <f t="shared" si="1"/>
        <v>06363391001</v>
      </c>
      <c r="C48" t="s">
        <v>16</v>
      </c>
      <c r="D48" t="s">
        <v>134</v>
      </c>
      <c r="E48" t="s">
        <v>18</v>
      </c>
      <c r="F48" s="1" t="s">
        <v>135</v>
      </c>
      <c r="G48" t="s">
        <v>136</v>
      </c>
      <c r="H48">
        <v>17114.63</v>
      </c>
      <c r="I48" s="2">
        <v>44686</v>
      </c>
      <c r="J48" s="2">
        <v>44694</v>
      </c>
      <c r="K48">
        <v>17114.64</v>
      </c>
    </row>
    <row r="49" spans="1:11" x14ac:dyDescent="0.25">
      <c r="A49" t="str">
        <f>"92134088CC"</f>
        <v>92134088CC</v>
      </c>
      <c r="B49" t="str">
        <f t="shared" si="1"/>
        <v>06363391001</v>
      </c>
      <c r="C49" t="s">
        <v>16</v>
      </c>
      <c r="D49" t="s">
        <v>137</v>
      </c>
      <c r="E49" t="s">
        <v>22</v>
      </c>
      <c r="F49" s="1" t="s">
        <v>54</v>
      </c>
      <c r="G49" t="s">
        <v>55</v>
      </c>
      <c r="H49">
        <v>0</v>
      </c>
      <c r="I49" s="2">
        <v>44743</v>
      </c>
      <c r="J49" s="2">
        <v>45107</v>
      </c>
      <c r="K49">
        <v>25144.799999999999</v>
      </c>
    </row>
    <row r="50" spans="1:11" x14ac:dyDescent="0.25">
      <c r="A50" t="str">
        <f>"Z2B364D133"</f>
        <v>Z2B364D133</v>
      </c>
      <c r="B50" t="str">
        <f t="shared" si="1"/>
        <v>06363391001</v>
      </c>
      <c r="C50" t="s">
        <v>16</v>
      </c>
      <c r="D50" t="s">
        <v>138</v>
      </c>
      <c r="E50" t="s">
        <v>18</v>
      </c>
      <c r="F50" s="1" t="s">
        <v>139</v>
      </c>
      <c r="G50" t="s">
        <v>140</v>
      </c>
      <c r="H50">
        <v>3000</v>
      </c>
      <c r="I50" s="2">
        <v>44691</v>
      </c>
      <c r="J50" s="2">
        <v>44697</v>
      </c>
      <c r="K50">
        <v>2998.8</v>
      </c>
    </row>
    <row r="51" spans="1:11" x14ac:dyDescent="0.25">
      <c r="A51" t="str">
        <f>"Z71363115D"</f>
        <v>Z71363115D</v>
      </c>
      <c r="B51" t="str">
        <f t="shared" si="1"/>
        <v>06363391001</v>
      </c>
      <c r="C51" t="s">
        <v>16</v>
      </c>
      <c r="D51" t="s">
        <v>141</v>
      </c>
      <c r="E51" t="s">
        <v>18</v>
      </c>
      <c r="F51" s="1" t="s">
        <v>99</v>
      </c>
      <c r="G51" t="s">
        <v>100</v>
      </c>
      <c r="H51">
        <v>677</v>
      </c>
      <c r="I51" s="2">
        <v>44695</v>
      </c>
      <c r="J51" s="2">
        <v>44712</v>
      </c>
      <c r="K51">
        <v>677</v>
      </c>
    </row>
    <row r="52" spans="1:11" x14ac:dyDescent="0.25">
      <c r="A52" t="str">
        <f>"94145761E4"</f>
        <v>94145761E4</v>
      </c>
      <c r="B52" t="str">
        <f t="shared" si="1"/>
        <v>06363391001</v>
      </c>
      <c r="C52" t="s">
        <v>16</v>
      </c>
      <c r="D52" t="s">
        <v>142</v>
      </c>
      <c r="E52" t="s">
        <v>22</v>
      </c>
      <c r="F52" s="1" t="s">
        <v>143</v>
      </c>
      <c r="G52" t="s">
        <v>144</v>
      </c>
      <c r="H52">
        <v>826826.05</v>
      </c>
      <c r="I52" s="2">
        <v>44593</v>
      </c>
      <c r="J52" s="2">
        <v>46104</v>
      </c>
      <c r="K52">
        <v>149637.37</v>
      </c>
    </row>
    <row r="53" spans="1:11" x14ac:dyDescent="0.25">
      <c r="A53" t="str">
        <f>"Z5F35E587F"</f>
        <v>Z5F35E587F</v>
      </c>
      <c r="B53" t="str">
        <f t="shared" si="1"/>
        <v>06363391001</v>
      </c>
      <c r="C53" t="s">
        <v>16</v>
      </c>
      <c r="D53" t="s">
        <v>145</v>
      </c>
      <c r="E53" t="s">
        <v>22</v>
      </c>
      <c r="F53" s="1" t="s">
        <v>146</v>
      </c>
      <c r="G53" t="s">
        <v>147</v>
      </c>
      <c r="H53">
        <v>4000</v>
      </c>
      <c r="I53" s="2">
        <v>44663</v>
      </c>
      <c r="J53" s="2">
        <v>45626</v>
      </c>
      <c r="K53">
        <v>88.07</v>
      </c>
    </row>
    <row r="54" spans="1:11" x14ac:dyDescent="0.25">
      <c r="A54" t="str">
        <f>"9231719F81"</f>
        <v>9231719F81</v>
      </c>
      <c r="B54" t="str">
        <f t="shared" si="1"/>
        <v>06363391001</v>
      </c>
      <c r="C54" t="s">
        <v>16</v>
      </c>
      <c r="D54" t="s">
        <v>148</v>
      </c>
      <c r="E54" t="s">
        <v>22</v>
      </c>
      <c r="F54" s="1" t="s">
        <v>54</v>
      </c>
      <c r="G54" t="s">
        <v>55</v>
      </c>
      <c r="H54">
        <v>0</v>
      </c>
      <c r="I54" s="2">
        <v>44774</v>
      </c>
      <c r="J54" s="2">
        <v>45138</v>
      </c>
      <c r="K54">
        <v>170260.56</v>
      </c>
    </row>
    <row r="55" spans="1:11" x14ac:dyDescent="0.25">
      <c r="A55" t="str">
        <f>"Z5137024E2"</f>
        <v>Z5137024E2</v>
      </c>
      <c r="B55" t="str">
        <f t="shared" si="1"/>
        <v>06363391001</v>
      </c>
      <c r="C55" t="s">
        <v>16</v>
      </c>
      <c r="D55" t="s">
        <v>149</v>
      </c>
      <c r="E55" t="s">
        <v>18</v>
      </c>
      <c r="F55" s="1" t="s">
        <v>150</v>
      </c>
      <c r="G55" t="s">
        <v>151</v>
      </c>
      <c r="H55">
        <v>7131</v>
      </c>
      <c r="I55" s="2">
        <v>44760</v>
      </c>
      <c r="J55" s="2">
        <v>44838</v>
      </c>
      <c r="K55">
        <v>7131</v>
      </c>
    </row>
    <row r="56" spans="1:11" x14ac:dyDescent="0.25">
      <c r="A56" t="str">
        <f>"Z8B374B87D"</f>
        <v>Z8B374B87D</v>
      </c>
      <c r="B56" t="str">
        <f t="shared" si="1"/>
        <v>06363391001</v>
      </c>
      <c r="C56" t="s">
        <v>16</v>
      </c>
      <c r="D56" t="s">
        <v>152</v>
      </c>
      <c r="E56" t="s">
        <v>18</v>
      </c>
      <c r="F56" s="1" t="s">
        <v>153</v>
      </c>
      <c r="G56" t="s">
        <v>154</v>
      </c>
      <c r="H56">
        <v>150</v>
      </c>
      <c r="I56" s="2">
        <v>44770</v>
      </c>
      <c r="J56" s="2">
        <v>44771</v>
      </c>
      <c r="K56">
        <v>150</v>
      </c>
    </row>
    <row r="57" spans="1:11" x14ac:dyDescent="0.25">
      <c r="A57" t="str">
        <f>"Z263726F61"</f>
        <v>Z263726F61</v>
      </c>
      <c r="B57" t="str">
        <f t="shared" si="1"/>
        <v>06363391001</v>
      </c>
      <c r="C57" t="s">
        <v>16</v>
      </c>
      <c r="D57" t="s">
        <v>155</v>
      </c>
      <c r="E57" t="s">
        <v>18</v>
      </c>
      <c r="F57" s="1" t="s">
        <v>156</v>
      </c>
      <c r="G57" t="s">
        <v>157</v>
      </c>
      <c r="H57">
        <v>1235</v>
      </c>
      <c r="I57" s="2">
        <v>44802</v>
      </c>
      <c r="J57" s="2">
        <v>44804</v>
      </c>
      <c r="K57">
        <v>1235</v>
      </c>
    </row>
    <row r="58" spans="1:11" x14ac:dyDescent="0.25">
      <c r="A58" t="str">
        <f>"Z7637896FC"</f>
        <v>Z7637896FC</v>
      </c>
      <c r="B58" t="str">
        <f t="shared" si="1"/>
        <v>06363391001</v>
      </c>
      <c r="C58" t="s">
        <v>16</v>
      </c>
      <c r="D58" t="s">
        <v>158</v>
      </c>
      <c r="E58" t="s">
        <v>18</v>
      </c>
      <c r="F58" s="1" t="s">
        <v>75</v>
      </c>
      <c r="G58" t="s">
        <v>76</v>
      </c>
      <c r="H58">
        <v>931.73</v>
      </c>
      <c r="I58" s="2">
        <v>44804</v>
      </c>
      <c r="J58" s="2">
        <v>44806</v>
      </c>
      <c r="K58">
        <v>931.73</v>
      </c>
    </row>
    <row r="59" spans="1:11" x14ac:dyDescent="0.25">
      <c r="A59" t="str">
        <f>"Z80374D3EB"</f>
        <v>Z80374D3EB</v>
      </c>
      <c r="B59" t="str">
        <f t="shared" si="1"/>
        <v>06363391001</v>
      </c>
      <c r="C59" t="s">
        <v>16</v>
      </c>
      <c r="D59" t="s">
        <v>159</v>
      </c>
      <c r="E59" t="s">
        <v>18</v>
      </c>
      <c r="F59" s="1" t="s">
        <v>96</v>
      </c>
      <c r="G59" t="s">
        <v>97</v>
      </c>
      <c r="H59">
        <v>1672</v>
      </c>
      <c r="I59" s="2">
        <v>44823</v>
      </c>
      <c r="J59" s="2">
        <v>44827</v>
      </c>
      <c r="K59">
        <v>1672</v>
      </c>
    </row>
    <row r="60" spans="1:11" x14ac:dyDescent="0.25">
      <c r="A60" t="str">
        <f>"ZB437AEA2C"</f>
        <v>ZB437AEA2C</v>
      </c>
      <c r="B60" t="str">
        <f t="shared" si="1"/>
        <v>06363391001</v>
      </c>
      <c r="C60" t="s">
        <v>16</v>
      </c>
      <c r="D60" t="s">
        <v>160</v>
      </c>
      <c r="E60" t="s">
        <v>18</v>
      </c>
      <c r="F60" s="1" t="s">
        <v>161</v>
      </c>
      <c r="G60" t="s">
        <v>162</v>
      </c>
      <c r="H60">
        <v>680</v>
      </c>
      <c r="I60" s="2">
        <v>44821</v>
      </c>
      <c r="J60" s="2">
        <v>45185</v>
      </c>
      <c r="K60">
        <v>680</v>
      </c>
    </row>
    <row r="61" spans="1:11" x14ac:dyDescent="0.25">
      <c r="A61" t="str">
        <f>"Z2437BD4E9"</f>
        <v>Z2437BD4E9</v>
      </c>
      <c r="B61" t="str">
        <f t="shared" si="1"/>
        <v>06363391001</v>
      </c>
      <c r="C61" t="s">
        <v>16</v>
      </c>
      <c r="D61" t="s">
        <v>163</v>
      </c>
      <c r="E61" t="s">
        <v>18</v>
      </c>
      <c r="F61" s="1" t="s">
        <v>164</v>
      </c>
      <c r="G61" t="s">
        <v>165</v>
      </c>
      <c r="H61">
        <v>2812.71</v>
      </c>
      <c r="I61" s="2">
        <v>44830</v>
      </c>
      <c r="J61" s="2">
        <v>44834</v>
      </c>
      <c r="K61">
        <v>2812.7</v>
      </c>
    </row>
    <row r="62" spans="1:11" x14ac:dyDescent="0.25">
      <c r="A62" t="str">
        <f>"9413057C5C"</f>
        <v>9413057C5C</v>
      </c>
      <c r="B62" t="str">
        <f t="shared" si="1"/>
        <v>06363391001</v>
      </c>
      <c r="C62" t="s">
        <v>16</v>
      </c>
      <c r="D62" t="s">
        <v>166</v>
      </c>
      <c r="E62" t="s">
        <v>22</v>
      </c>
      <c r="F62" s="1" t="s">
        <v>167</v>
      </c>
      <c r="G62" t="s">
        <v>168</v>
      </c>
      <c r="H62">
        <v>608536.92000000004</v>
      </c>
      <c r="I62" s="2">
        <v>44652</v>
      </c>
      <c r="J62" s="2">
        <v>46112</v>
      </c>
      <c r="K62">
        <v>8263.14</v>
      </c>
    </row>
    <row r="63" spans="1:11" x14ac:dyDescent="0.25">
      <c r="A63" t="str">
        <f>"Z0B383CA73"</f>
        <v>Z0B383CA73</v>
      </c>
      <c r="B63" t="str">
        <f t="shared" si="1"/>
        <v>06363391001</v>
      </c>
      <c r="C63" t="s">
        <v>16</v>
      </c>
      <c r="D63" t="s">
        <v>169</v>
      </c>
      <c r="E63" t="s">
        <v>18</v>
      </c>
      <c r="F63" s="1" t="s">
        <v>60</v>
      </c>
      <c r="G63" t="s">
        <v>61</v>
      </c>
      <c r="H63">
        <v>3000</v>
      </c>
      <c r="I63" s="2">
        <v>44867</v>
      </c>
      <c r="J63" s="2">
        <v>44881</v>
      </c>
      <c r="K63">
        <v>3000</v>
      </c>
    </row>
    <row r="64" spans="1:11" x14ac:dyDescent="0.25">
      <c r="A64" t="str">
        <f>"Z4E3868108"</f>
        <v>Z4E3868108</v>
      </c>
      <c r="B64" t="str">
        <f t="shared" si="1"/>
        <v>06363391001</v>
      </c>
      <c r="C64" t="s">
        <v>16</v>
      </c>
      <c r="D64" t="s">
        <v>170</v>
      </c>
      <c r="E64" t="s">
        <v>18</v>
      </c>
      <c r="F64" s="1" t="s">
        <v>171</v>
      </c>
      <c r="G64" t="s">
        <v>172</v>
      </c>
      <c r="H64">
        <v>3880</v>
      </c>
      <c r="I64" s="2">
        <v>44872</v>
      </c>
      <c r="J64" s="2">
        <v>44883</v>
      </c>
      <c r="K64">
        <v>3880</v>
      </c>
    </row>
    <row r="65" spans="1:11" x14ac:dyDescent="0.25">
      <c r="A65" t="str">
        <f>"Z8F38ED471"</f>
        <v>Z8F38ED471</v>
      </c>
      <c r="B65" t="str">
        <f t="shared" si="1"/>
        <v>06363391001</v>
      </c>
      <c r="C65" t="s">
        <v>16</v>
      </c>
      <c r="D65" t="s">
        <v>173</v>
      </c>
      <c r="E65" t="s">
        <v>18</v>
      </c>
      <c r="F65" s="1" t="s">
        <v>174</v>
      </c>
      <c r="G65" t="s">
        <v>175</v>
      </c>
      <c r="H65">
        <v>340</v>
      </c>
      <c r="I65" s="2">
        <v>44904</v>
      </c>
      <c r="J65" s="2">
        <v>44957</v>
      </c>
      <c r="K65">
        <v>0</v>
      </c>
    </row>
    <row r="66" spans="1:11" x14ac:dyDescent="0.25">
      <c r="A66" t="str">
        <f>"Z7338788F2"</f>
        <v>Z7338788F2</v>
      </c>
      <c r="B66" t="str">
        <f t="shared" si="1"/>
        <v>06363391001</v>
      </c>
      <c r="C66" t="s">
        <v>16</v>
      </c>
      <c r="D66" t="s">
        <v>176</v>
      </c>
      <c r="E66" t="s">
        <v>18</v>
      </c>
      <c r="F66" s="1" t="s">
        <v>177</v>
      </c>
      <c r="G66" t="s">
        <v>178</v>
      </c>
      <c r="H66">
        <v>2120</v>
      </c>
      <c r="I66" s="2">
        <v>44900</v>
      </c>
      <c r="J66" s="2">
        <v>44925</v>
      </c>
      <c r="K66">
        <v>0</v>
      </c>
    </row>
    <row r="67" spans="1:11" x14ac:dyDescent="0.25">
      <c r="A67" t="str">
        <f>"Z68386D484"</f>
        <v>Z68386D484</v>
      </c>
      <c r="B67" t="str">
        <f t="shared" ref="B67:B76" si="2">"06363391001"</f>
        <v>06363391001</v>
      </c>
      <c r="C67" t="s">
        <v>16</v>
      </c>
      <c r="D67" t="s">
        <v>179</v>
      </c>
      <c r="E67" t="s">
        <v>22</v>
      </c>
      <c r="F67" s="1" t="s">
        <v>180</v>
      </c>
      <c r="G67" t="s">
        <v>181</v>
      </c>
      <c r="H67">
        <v>7438.74</v>
      </c>
      <c r="I67" s="2">
        <v>44895</v>
      </c>
      <c r="J67" s="2">
        <v>45191</v>
      </c>
      <c r="K67">
        <v>0</v>
      </c>
    </row>
    <row r="68" spans="1:11" x14ac:dyDescent="0.25">
      <c r="A68" t="str">
        <f>"9542959AE2"</f>
        <v>9542959AE2</v>
      </c>
      <c r="B68" t="str">
        <f t="shared" si="2"/>
        <v>06363391001</v>
      </c>
      <c r="C68" t="s">
        <v>16</v>
      </c>
      <c r="D68" t="s">
        <v>182</v>
      </c>
      <c r="E68" t="s">
        <v>22</v>
      </c>
      <c r="F68" s="1" t="s">
        <v>110</v>
      </c>
      <c r="G68" t="s">
        <v>111</v>
      </c>
      <c r="H68">
        <v>276101.28000000003</v>
      </c>
      <c r="I68" s="2">
        <v>44922</v>
      </c>
      <c r="J68" s="2">
        <v>45286</v>
      </c>
      <c r="K68">
        <v>0</v>
      </c>
    </row>
    <row r="69" spans="1:11" x14ac:dyDescent="0.25">
      <c r="A69" t="str">
        <f>"ZD73878777"</f>
        <v>ZD73878777</v>
      </c>
      <c r="B69" t="str">
        <f t="shared" si="2"/>
        <v>06363391001</v>
      </c>
      <c r="C69" t="s">
        <v>16</v>
      </c>
      <c r="D69" t="s">
        <v>183</v>
      </c>
      <c r="E69" t="s">
        <v>22</v>
      </c>
      <c r="F69" s="1" t="s">
        <v>184</v>
      </c>
      <c r="G69" t="s">
        <v>185</v>
      </c>
      <c r="H69">
        <v>350</v>
      </c>
      <c r="I69" s="2">
        <v>44895</v>
      </c>
      <c r="J69" s="2">
        <v>45194</v>
      </c>
      <c r="K69">
        <v>0</v>
      </c>
    </row>
    <row r="70" spans="1:11" x14ac:dyDescent="0.25">
      <c r="A70" t="str">
        <f>"Z0D387B11B"</f>
        <v>Z0D387B11B</v>
      </c>
      <c r="B70" t="str">
        <f t="shared" si="2"/>
        <v>06363391001</v>
      </c>
      <c r="C70" t="s">
        <v>16</v>
      </c>
      <c r="D70" t="s">
        <v>186</v>
      </c>
      <c r="E70" t="s">
        <v>22</v>
      </c>
      <c r="F70" s="1" t="s">
        <v>187</v>
      </c>
      <c r="G70" t="s">
        <v>188</v>
      </c>
      <c r="H70">
        <v>102.5</v>
      </c>
      <c r="I70" s="2">
        <v>44908</v>
      </c>
      <c r="J70" s="2">
        <v>45195</v>
      </c>
      <c r="K70">
        <v>0</v>
      </c>
    </row>
    <row r="71" spans="1:11" x14ac:dyDescent="0.25">
      <c r="A71" t="str">
        <f>"Z8F38D33BE"</f>
        <v>Z8F38D33BE</v>
      </c>
      <c r="B71" t="str">
        <f t="shared" si="2"/>
        <v>06363391001</v>
      </c>
      <c r="C71" t="s">
        <v>16</v>
      </c>
      <c r="D71" t="s">
        <v>189</v>
      </c>
      <c r="E71" t="s">
        <v>22</v>
      </c>
      <c r="F71" s="1" t="s">
        <v>190</v>
      </c>
      <c r="G71" t="s">
        <v>191</v>
      </c>
      <c r="H71">
        <v>1340</v>
      </c>
      <c r="I71" s="2">
        <v>44908</v>
      </c>
      <c r="J71" s="2">
        <v>45195</v>
      </c>
      <c r="K71">
        <v>0</v>
      </c>
    </row>
    <row r="72" spans="1:11" x14ac:dyDescent="0.25">
      <c r="A72" t="str">
        <f>"Z28355F331"</f>
        <v>Z28355F331</v>
      </c>
      <c r="B72" t="str">
        <f t="shared" si="2"/>
        <v>06363391001</v>
      </c>
      <c r="C72" t="s">
        <v>16</v>
      </c>
      <c r="D72" t="s">
        <v>192</v>
      </c>
      <c r="E72" t="s">
        <v>18</v>
      </c>
      <c r="F72" s="1" t="s">
        <v>193</v>
      </c>
      <c r="G72" t="s">
        <v>114</v>
      </c>
      <c r="H72">
        <v>84</v>
      </c>
      <c r="I72" s="2">
        <v>44621</v>
      </c>
      <c r="J72" s="2">
        <v>44621</v>
      </c>
      <c r="K72">
        <v>0</v>
      </c>
    </row>
    <row r="73" spans="1:11" x14ac:dyDescent="0.25">
      <c r="A73" t="str">
        <f>"ZA534F263C"</f>
        <v>ZA534F263C</v>
      </c>
      <c r="B73" t="str">
        <f t="shared" si="2"/>
        <v>06363391001</v>
      </c>
      <c r="C73" t="s">
        <v>16</v>
      </c>
      <c r="D73" t="s">
        <v>194</v>
      </c>
      <c r="E73" t="s">
        <v>18</v>
      </c>
      <c r="F73" s="1" t="s">
        <v>60</v>
      </c>
      <c r="G73" t="s">
        <v>61</v>
      </c>
      <c r="H73">
        <v>300</v>
      </c>
      <c r="I73" s="2">
        <v>44582</v>
      </c>
      <c r="J73" s="2">
        <v>44954</v>
      </c>
      <c r="K73">
        <v>0</v>
      </c>
    </row>
    <row r="74" spans="1:11" x14ac:dyDescent="0.25">
      <c r="A74" t="str">
        <f>"Z5735EFC0A"</f>
        <v>Z5735EFC0A</v>
      </c>
      <c r="B74" t="str">
        <f t="shared" si="2"/>
        <v>06363391001</v>
      </c>
      <c r="C74" t="s">
        <v>16</v>
      </c>
      <c r="D74" t="s">
        <v>195</v>
      </c>
      <c r="E74" t="s">
        <v>22</v>
      </c>
      <c r="F74" s="1" t="s">
        <v>196</v>
      </c>
      <c r="G74" t="s">
        <v>197</v>
      </c>
      <c r="H74">
        <v>4530</v>
      </c>
      <c r="I74" s="2">
        <v>44664</v>
      </c>
      <c r="J74" s="2">
        <v>45006</v>
      </c>
      <c r="K74">
        <v>0</v>
      </c>
    </row>
    <row r="75" spans="1:11" x14ac:dyDescent="0.25">
      <c r="A75" t="str">
        <f>"Z4E374D42B"</f>
        <v>Z4E374D42B</v>
      </c>
      <c r="B75" t="str">
        <f t="shared" si="2"/>
        <v>06363391001</v>
      </c>
      <c r="C75" t="s">
        <v>16</v>
      </c>
      <c r="D75" t="s">
        <v>198</v>
      </c>
      <c r="E75" t="s">
        <v>22</v>
      </c>
      <c r="F75" s="1" t="s">
        <v>199</v>
      </c>
      <c r="G75" t="s">
        <v>200</v>
      </c>
      <c r="H75">
        <v>1708.45</v>
      </c>
      <c r="I75" s="2">
        <v>44777</v>
      </c>
      <c r="J75" s="2">
        <v>45099</v>
      </c>
      <c r="K75">
        <v>0</v>
      </c>
    </row>
    <row r="76" spans="1:11" x14ac:dyDescent="0.25">
      <c r="A76" t="str">
        <f>"Z7E39287E5"</f>
        <v>Z7E39287E5</v>
      </c>
      <c r="B76" t="str">
        <f t="shared" si="2"/>
        <v>06363391001</v>
      </c>
      <c r="C76" t="s">
        <v>16</v>
      </c>
      <c r="D76" t="s">
        <v>201</v>
      </c>
      <c r="E76" t="s">
        <v>18</v>
      </c>
      <c r="H76">
        <v>0</v>
      </c>
      <c r="K7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basilicata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2023-01-30T11:46:32Z</dcterms:created>
  <dcterms:modified xsi:type="dcterms:W3CDTF">2023-01-30T11:46:32Z</dcterms:modified>
</cp:coreProperties>
</file>