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6.0.169.53\share\L7I\dcamm\Analisi e liquidazioni\Amministrazione_trasparente_pubblicazioni\190_Pubblicazioni\2023_31gen\File_pubblicati\"/>
    </mc:Choice>
  </mc:AlternateContent>
  <bookViews>
    <workbookView xWindow="0" yWindow="0" windowWidth="18825" windowHeight="9855"/>
  </bookViews>
  <sheets>
    <sheet name="calab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</calcChain>
</file>

<file path=xl/sharedStrings.xml><?xml version="1.0" encoding="utf-8"?>
<sst xmlns="http://schemas.openxmlformats.org/spreadsheetml/2006/main" count="513" uniqueCount="254">
  <si>
    <t>Agenzia delle Entrate</t>
  </si>
  <si>
    <t>CF 06363391001</t>
  </si>
  <si>
    <t>Contratti di forniture, beni e servizi</t>
  </si>
  <si>
    <t>Anno 2022</t>
  </si>
  <si>
    <t>Dati aggiornati al 30-01-2023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</si>
  <si>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</si>
  <si>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</si>
  <si>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</si>
  <si>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</si>
  <si>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</si>
  <si>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</si>
  <si>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</si>
  <si>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</si>
  <si>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</si>
  <si>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</si>
  <si>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</si>
  <si>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Calabria</t>
  </si>
  <si>
    <t>ADESIONE CONVENZIONE CONSIP</t>
  </si>
  <si>
    <t>26-AFFIDAMENTO DIRETTO IN ADESIONE AD ACCORDO QUADRO/CONVENZIONE</t>
  </si>
  <si>
    <t xml:space="preserve">KUWAIT PETROLEUM ITALIA S.P.A. (CF: 00891951006)
</t>
  </si>
  <si>
    <t>KUWAIT PETROLEUM ITALIA S.P.A. (CF: 00891951006)</t>
  </si>
  <si>
    <t>ADESIONE CONVENZIONE GAS NATURALE 8</t>
  </si>
  <si>
    <t xml:space="preserve">ESTRA ENERGIE SRL (CF: 01219980529)
</t>
  </si>
  <si>
    <t>ESTRA ENERGIE SRL (CF: 01219980529)</t>
  </si>
  <si>
    <t>FORNITURA ENERGIA ELETTRICA PER LA DR CALABRIA E UFFICI DIPENDENTI</t>
  </si>
  <si>
    <t xml:space="preserve">ENEL ENERGIA SPA (CF: 06655971007)
</t>
  </si>
  <si>
    <t>ENEL ENERGIA SPA (CF: 06655971007)</t>
  </si>
  <si>
    <t>Fornitura gas naturale per alcuni uffici periferici della DR Calabria</t>
  </si>
  <si>
    <t xml:space="preserve">ENERGETIC SPA (CF: 00875940793)
</t>
  </si>
  <si>
    <t>ENERGETIC SPA (CF: 00875940793)</t>
  </si>
  <si>
    <t>Carta di Credito  Corporate Central Billing</t>
  </si>
  <si>
    <t xml:space="preserve">NEXI PAYMENTS S.P.A. (GIÃ  CARTASI SPA) (CF: 04107060966)
</t>
  </si>
  <si>
    <t>NEXI PAYMENTS S.P.A. (GIÃ  CARTASI SPA) (CF: 04107060966)</t>
  </si>
  <si>
    <t>Acquisizione fornitura energia elettrica opzione verde per Uffici Agenzia Entrate DR Calabria</t>
  </si>
  <si>
    <t>carburante per autotrazione mediante Fuel Card 1 per la PA</t>
  </si>
  <si>
    <t>NOLEGGIO N. 9 FOTOCOPIATORI PER UFFICI DELLA DR CALABRIA</t>
  </si>
  <si>
    <t xml:space="preserve">OLIVETTI SPA (CF: 02298700010)
</t>
  </si>
  <si>
    <t>OLIVETTI SPA (CF: 02298700010)</t>
  </si>
  <si>
    <t>Noleggio n.5 fotocopiatori per Ut Locri e UPT Reggio Calabria</t>
  </si>
  <si>
    <t xml:space="preserve">KYOCERA DOCUMENT SOLUTION ITALIA SPA (CF: 01788080156)
</t>
  </si>
  <si>
    <t>KYOCERA DOCUMENT SOLUTION ITALIA SPA (CF: 01788080156)</t>
  </si>
  <si>
    <t>NOLEGGIO N 27 FOTOCOPIATORI PER GLI UFFICI DELLA DR CALABRIA</t>
  </si>
  <si>
    <t>CONVENZIONE  VERIFICHE IMPIANTISTICHE PER TUTTI GLI UFFICI DELLA DR CALABRIA</t>
  </si>
  <si>
    <t>23-AFFIDAMENTO DIRETTO</t>
  </si>
  <si>
    <t xml:space="preserve">ARPACAL (CF: 02352560797)
</t>
  </si>
  <si>
    <t>ARPACAL (CF: 02352560797)</t>
  </si>
  <si>
    <t>SERVIZIO POSTALE DI CONSEGNA A DOMICILIO</t>
  </si>
  <si>
    <t xml:space="preserve">POSTE ITALIANE SPA (CF: 97103880585)
</t>
  </si>
  <si>
    <t>POSTE ITALIANE SPA (CF: 97103880585)</t>
  </si>
  <si>
    <t>SERVIZIO POSTALE DI PICK-UP PER GLI UFFICI DELLA DR CALABRIA</t>
  </si>
  <si>
    <t>NOLEGGIO N. 6 FOTOCOPIATORI OLIVETTI PER ALCUNE SEDI DELLA DR CALABRIA</t>
  </si>
  <si>
    <t>servizio di manutenzione delle aree verdi presso alcune sedi della Direzione Regionale della Calabria</t>
  </si>
  <si>
    <t>04-PROCEDURA NEGOZIATA SENZA PREVIA PUBBLICAZIONE</t>
  </si>
  <si>
    <t xml:space="preserve">CENTER CLEAN SRL (CF: 02499150809)
ECOSAN SRL (CF: 02193480783)
MULTISERVIZI GM SRL (CF: 03340670797)
SPROVIERE PRONTO SERVICE SERVIZI ECOLOGICI SRL (CF: 02695400784)
VITAL SAS (CF: 02788500797)
</t>
  </si>
  <si>
    <t>MULTISERVIZI GM SRL (CF: 03340670797)</t>
  </si>
  <si>
    <t>fornitura di energia elettrica e dei servizi connessi per le esigenze degli uffici dellâ€™Agenzia delle Entrate dipendenti dalla Direzione Regionale della Calabria Adesione alla Convenzione Consip â€œEnergia Elettrica 17 - Lotto 15â€</t>
  </si>
  <si>
    <t xml:space="preserve">AGSM ENERGIA SPA (CF: 02968430237)
</t>
  </si>
  <si>
    <t>AGSM ENERGIA SPA (CF: 02968430237)</t>
  </si>
  <si>
    <t>Fornitura di gas naturale e dei servizi connessi per gli uffici dellâ€™Agenzia delle Entrate regione Calabria- Adesione Convenzione Consip â€œGas Naturale 12â€</t>
  </si>
  <si>
    <t>Adesione alla Convenzione Consip â€œMultifunzione 31â€ Lotto 1 - noleggio, assistenza tecnica e manutenzione di n. 17 apparecchiature da collocare presso le sedi gli uffici della Direzione regionale della Calabria.</t>
  </si>
  <si>
    <t>SERVIZIO DI PULIZIA A RIDOTTO IMPATTO AMBIENTALE PER GLI UFFICI DELLA DR CALABRIA</t>
  </si>
  <si>
    <t xml:space="preserve">EURO &amp; PROMOS FM SOC.COOP.P.A. (CF: 02458660301)
</t>
  </si>
  <si>
    <t>EURO &amp; PROMOS FM SOC.COOP.P.A. (CF: 02458660301)</t>
  </si>
  <si>
    <t>CONTRATTO ESECUTIVO DEL SERVIZIO DI VIGILANZA E SERVIZI CORRELATI</t>
  </si>
  <si>
    <t xml:space="preserve">CODIS SRL (CF: 02012980781)
COSMOPOL BASILICATA S.R.L. (CF: 02893030649)
ISTITUTO DI VIGILANZA EUROPOL S.R.L. (CF: 02100310800)
POL SERVICE S.R.L. (CF: 03149710749)
VIGILANZA GRUPPO CORAS SRL (CF: 03660100789)
</t>
  </si>
  <si>
    <t>COSMOPOL BASILICATA S.R.L. (CF: 02893030649)</t>
  </si>
  <si>
    <t>Adesione alla Convenzione Consip â€œBuoni Pasto 8 â€“ lotto 11â€ per la fornitura di buoni pasto elettronici per le esigenze dei dipendenti della Direzione Regionale della Calabria dellâ€™Agenzia delle Entrate e degli uffici da essa dipendenti</t>
  </si>
  <si>
    <t xml:space="preserve">SODEXO MOTIVATION SOLUTION ITALIA SRL (CF: 05892970152)
</t>
  </si>
  <si>
    <t>SODEXO MOTIVATION SOLUTION ITALIA SRL (CF: 05892970152)</t>
  </si>
  <si>
    <t>Adesione Convenzione Consip â€œMultifunzione 31â€â€“ Lotto 1 -Multifunzione A3 monocromatiche noleggio, assistenza tecnica e manutenzione di n.4 apparecchiature da collocare gli uffici della DR</t>
  </si>
  <si>
    <t>Adesione Convenzione Consip â€œMultifunzione 32â€â€“ Lotto 5 -Multifunzione A3 a colori noleggio, assistenza tecnica e manutenzione di n. 6 apparecchiature da collocare presso alcuni uffici della Direzione Regionale della Calabria</t>
  </si>
  <si>
    <t xml:space="preserve">KYOCERA SPA (CF: 02973040963)
</t>
  </si>
  <si>
    <t>KYOCERA SPA (CF: 02973040963)</t>
  </si>
  <si>
    <t>affidamento dei servizi di vigilanza armata con Guardia Particolare Giurata e di apertura e chiusura degli stabili, da espletarsi presso alcune sedi dellâ€™Agenzia delle Entrate â€“ Direzione Regionale Calabria _ LOTTO 1</t>
  </si>
  <si>
    <t xml:space="preserve">POL SERVICE SRL (CF: 03149710794)
</t>
  </si>
  <si>
    <t>POL SERVICE SRL (CF: 03149710794)</t>
  </si>
  <si>
    <t>lâ€™affidamento dei servizi di vigilanza armata con Guardia Particolare Giurata e di apertura e chiusura degli stabili, da espletarsi presso alcune sedi dellâ€™Agenzia delle Entrate â€“ Direzione Regionale Calabria Lotto 2</t>
  </si>
  <si>
    <t>Adesione Convenzione Consip â€œMultifunzione 32â€. Lotto 4 -Multifunzione A3 - noleggio, assistenza tecnica e manutenzione di n.5 apparecchiature da collocare presso alcuni uffici della Direzione Regionale della Calabria</t>
  </si>
  <si>
    <t>servizi di facchinaggio interno ed esterno, per le esigenze dellâ€™Agenzia delle Entrate</t>
  </si>
  <si>
    <t xml:space="preserve">CONSORZIO PROGETTO MULTISERVIZI (CF: 02226920599)
</t>
  </si>
  <si>
    <t>CONSORZIO PROGETTO MULTISERVIZI (CF: 02226920599)</t>
  </si>
  <si>
    <t>CONTRATTO ESECUTIVO DEL CONTRATTO NORMATIVO PER Lâ€™AFFIDAMENTO DEI SERVIZI DI RISCOSSIONE TRIBUTI CON MODALITÃ€ ELETTRONICHE PER LE SEDI DELLâ€™AGENZIA DELLE ENTRATE</t>
  </si>
  <si>
    <t xml:space="preserve">BANCA NAZIONALE DEL LAVORO SPA (CF: 09339391006)
</t>
  </si>
  <si>
    <t>BANCA NAZIONALE DEL LAVORO SPA (CF: 09339391006)</t>
  </si>
  <si>
    <t>manutenzione annuale delle apparecchiature UPS installate presso la sede della Direzione Provinciale di Cosenza - Via Popilia (angolo Via Barrio) - Cosenza</t>
  </si>
  <si>
    <t xml:space="preserve">SICON SRL (CF: 01570210243)
</t>
  </si>
  <si>
    <t>SICON SRL (CF: 01570210243)</t>
  </si>
  <si>
    <t>noleggio, assistenza tecnica e manutenzione di n.2 apparecchiature da collocare presso lâ€™Ufficio Territoriale di Paola</t>
  </si>
  <si>
    <t>Completamento degli interventi di adeguamento funzionale dei locali posti ai piani terra e secondo dellâ€™immobile denominato â€œPalazzo Galloâ€ - Castrovillari Via Vittorio Emanuele IIÂ°</t>
  </si>
  <si>
    <t xml:space="preserve">ARTEDILE SRL (CF: 02400210783)
</t>
  </si>
  <si>
    <t>ARTEDILE SRL (CF: 02400210783)</t>
  </si>
  <si>
    <t>servizio di conduzione e manutenzione ordinaria (programmata e non) degli impianti termoidraulici, di condizionamento ed idrico-sanitari presso le sedi in uso allâ€™Agenzia delle Entrate â€“ Direzione Regionale della Calabria</t>
  </si>
  <si>
    <t xml:space="preserve">2 EFFE IMPIANTI E SERVIZI SRL (CF: 02993100805)
GLOBAL TECHNOLOGY SRL (CF: 03402060788)
I.T.E.C. SRL (CF: 02993910799)
PEVEL TRADIZIONE E INNOVAZIONE SRL (CF: 02826220788)
SERVICE SRL (CF: 02341700785)
STEM SRL (CF: 02110920796)
</t>
  </si>
  <si>
    <t>STEM SRL (CF: 02110920796)</t>
  </si>
  <si>
    <t>manutenzione ordinaria (programmata e non) degli impianti elevatori presso le sedi in uso allâ€™Agenzia delle Entrate â€“ Direzione Regionale della Calabria</t>
  </si>
  <si>
    <t xml:space="preserve">FEBERT SRL (CF: 00720260801)
IN - TENSIONE S.R.L. (CF: 02254160795)
MB EASY LIFT (CF: 03511530788)
</t>
  </si>
  <si>
    <t>IN - TENSIONE S.R.L. (CF: 02254160795)</t>
  </si>
  <si>
    <t>conduzione e manutenzione ordinaria (programmata e non) degli impianti elettrici presso le sedi in uso allâ€™Agenzia delle Entrate â€“ Direzione Regionale della Calabria</t>
  </si>
  <si>
    <t xml:space="preserve">2 EFFE IMPIANTI E SERVIZI SRL (CF: 02993100805)
2P ELETTRONICA DI PISANI PASQUALE (CF: PSNPQL62A04G034P)
3D INFORMATICA SAS (CF: 02235470784)
B2 COSTRUZIONI SRL (CF: 03215590799)
IN - TENSIONE S.R.L. (CF: 02254160795)
</t>
  </si>
  <si>
    <t>manutenzione ordinaria (programmata e non) degli impianti antincendio presso le sedi in uso allâ€™Agenzia delle Entrate â€“ Direzione Regionale della Calabria</t>
  </si>
  <si>
    <t xml:space="preserve">2 EFFE IMPIANTI E SERVIZI SRL (CF: 02993100805)
2P ELETTRONICA DI PISANI PASQUALE (CF: PSNPQL62A04G034P)
360SAC DI LOPRETE LUCIA (CF: LPRLCU65L57C352Y)
A.S.C. DI ALFONSO TOSCANO (CF: tsclns80t18e041s)
PEVEL TRADIZIONE E INNOVAZIONE SRL (CF: 02826220788)
</t>
  </si>
  <si>
    <t>PEVEL TRADIZIONE E INNOVAZIONE SRL (CF: 02826220788)</t>
  </si>
  <si>
    <t>Adesione alla Convenzione Consip â€œEnergia Elettrica 18 - Lotto 15â€ Opzione Verde per la fornitura di energia elettrica e dei servizi connessi per le esigenze degli uffici della Direzione Regionale della Calabria</t>
  </si>
  <si>
    <t>Adesione alla Convenzione Consip â€œGas maturale 13 - Lotto 11â€ per la fornitura di gas naturale e dei servizi connessi per le esigenze di alcuni uffici della Direzione Regionale della Calabria</t>
  </si>
  <si>
    <t xml:space="preserve">HERA COMM SPA (CF: 02221101203)
</t>
  </si>
  <si>
    <t>HERA COMM SPA (CF: 02221101203)</t>
  </si>
  <si>
    <t>servizio di vigilanza armata con apertura e chiusura delle sedi da espletarsi presso: Ufficio Territoriale ed Ufficio Provinciale del Territorio di Reggio Calabria</t>
  </si>
  <si>
    <t xml:space="preserve">COSMOPOL SPA (CF: 01764680649)
ETNA POLICE S.R.L. (CF: 04651540876)
EUROPOLICE SRL (CF: 05085400876)
ISTITUTO DI VIGILANZA EUROPOL S.R.L. (CF: 02100310800)
SICURTRANSPORT SPA (CF: 00119850824)
</t>
  </si>
  <si>
    <t>COSMOPOL SPA (CF: 01764680649)</t>
  </si>
  <si>
    <t>Affidamento diretto, ai sensi dellâ€™art. 36, comma 2, lettera a) del D. Lgs. 50/2016, per intervento di manutenzione straordinaria agli infissi esterni ed interni da effettuarsi nellâ€™immobile di proprietÃ  del comune di Castrovillari(CS), denominato â€œPalazzo</t>
  </si>
  <si>
    <t xml:space="preserve">INFASCINATO SRL (CF: 03285650788)
</t>
  </si>
  <si>
    <t>INFASCINATO SRL (CF: 03285650788)</t>
  </si>
  <si>
    <t>Affidamento diretto, ai sensi dellâ€™art. 36, comma 2, lettera a) del D. Lgs. 50/2016, per lâ€™esecuzione di un intervento di bonifica con rimozione e smaltimento a norma dei rifiuti in amianto e fibre artificiali vetrose presenti presso la sede della Direzion</t>
  </si>
  <si>
    <t xml:space="preserve">ECOPIANA SRL (CF: 02268690803)
</t>
  </si>
  <si>
    <t>ECOPIANA SRL (CF: 02268690803)</t>
  </si>
  <si>
    <t>Affidamento diretto, ai sensi dellâ€™art. 36, comma 2, lettera a) del D. Lgs. 50/2016, per intervento lavori di adeguamento e risanamento dellâ€™immobile, sito in Corso Umberto I, Vibo Valentia, sede della Direzione Provinciale di Vibo Valentia</t>
  </si>
  <si>
    <t xml:space="preserve">STEM SRL (CF: 02110920796)
</t>
  </si>
  <si>
    <t>Fornitura di energia elettrica in regime di salvaguardia resso UT Castrovillari vecchia sede</t>
  </si>
  <si>
    <t>Adesione Convenzione Consip â€œGestione Integrata della Salute e Sicurezza sui luoghi di lavoro presso le Pubbliche Amministrazioniâ€ per lâ€™affidamento del servizio di sorveglianza sanitaria e delle attivitÃ  di aggiornamento formativo destinate al personale a</t>
  </si>
  <si>
    <t xml:space="preserve">SINTESI SPA (CF: 03533961003)
</t>
  </si>
  <si>
    <t>SINTESI SPA (CF: 03533961003)</t>
  </si>
  <si>
    <t>Servizi di reception - Lotto 9 Direzione Regionale della Calabria. Contratto rep. n. 213 del 7 settembre 2021.</t>
  </si>
  <si>
    <t xml:space="preserve">MEAP SRL (CF: 07633520726)
</t>
  </si>
  <si>
    <t>MEAP SRL (CF: 07633520726)</t>
  </si>
  <si>
    <t>Affidamento diretto, ai sensi dellâ€™art. 36, comma 2, lettera a) del D. Lgs. 50/2016, per la fornitura, stampa e consegna di materiale tipografico (vetrofanie orari uffici e targa in plexiglass) da destinare agli Uffici dellâ€™Agenzia delle Entrate. Lettera â€“</t>
  </si>
  <si>
    <t xml:space="preserve">GRAFICHERRE SAS DI FRANCESCO RAFFAELE &amp; C. (CF: 02630270797)
</t>
  </si>
  <si>
    <t>GRAFICHERRE SAS DI FRANCESCO RAFFAELE &amp; C. (CF: 02630270797)</t>
  </si>
  <si>
    <t>Affidamento diretto, ai sensi dellâ€™art. 36, comma 2, lettera a) del D. Lgs. 50/2016, per interventi di ripristino impianti di videosorveglianza ed antintrusione presso gli immobili di Via Lombardi e UT Lamezia</t>
  </si>
  <si>
    <t xml:space="preserve">2P ELETTRONICA DI PISANI PASQUALE (CF: PSNPQL62A04G034P)
</t>
  </si>
  <si>
    <t>2P ELETTRONICA DI PISANI PASQUALE (CF: PSNPQL62A04G034P)</t>
  </si>
  <si>
    <t xml:space="preserve">Affidamento diretto, ai sensi dellâ€™art. 36, comma 2, lettera a) del D. Lgs. 50/2016 e ss.mm.ii., lavori di adeguamento agli impianti elettrici dei locali posti ai piani terra e secondo dellâ€™immobile denominato â€œPalazzo Galloâ€, sito in Castrovillari </t>
  </si>
  <si>
    <t>Affidamento diretto fornitura e consegna di n. 55 nuovi dispositivi di comando a distanza che consentono lâ€™apertura delle barriere automatiche posizionate agli ingressi carrai dell'immobile di Via Lombardi</t>
  </si>
  <si>
    <t xml:space="preserve">GR INGRESSI AUTOMATICI SRL (CF: 03244690792)
</t>
  </si>
  <si>
    <t>GR INGRESSI AUTOMATICI SRL (CF: 03244690792)</t>
  </si>
  <si>
    <t>Trattativa diretta sul Mepa finalizzata alla fornitura e installazione di frangisole da esterno per adeguamento microclima presso l'UT di CZ Via Lombardi</t>
  </si>
  <si>
    <t xml:space="preserve">SG INFISSI DI GIUSEPPE SEI (CF: SEIGPP70D14E031X)
</t>
  </si>
  <si>
    <t>SG INFISSI DI GIUSEPPE SEI (CF: SEIGPP70D14E031X)</t>
  </si>
  <si>
    <t>Manutenzione extra-canone urgenti, per la ricerca di una falla nella condotta dellâ€™impianto termico, con momentaneo ripristino della centrale termica installata presso la Direzione Provinciale Cosenza, in Via Popilia.</t>
  </si>
  <si>
    <t>fornitura e posa in opera di un componente di modulazione dellâ€™alimentazione del gas della macchina clima AISIN Mod. AWGP560E1 - NWN, installata presso lâ€™immobile di Corso Umberto IÂ° in Vibo Valentia</t>
  </si>
  <si>
    <t xml:space="preserve">I.T.E.S SRL (CF: 02798650798)
</t>
  </si>
  <si>
    <t>I.T.E.S SRL (CF: 02798650798)</t>
  </si>
  <si>
    <t>Servizio di pubblicazione di n. 4 estratti di avvisi di indagini immobiliari finalizzate alla ricerca di immobili da destinare a sedi degli Uffici dellâ€™Agenzia delle Entrate â€“ Direzione regionale della Calabria</t>
  </si>
  <si>
    <t xml:space="preserve">CAIRORCS MEDIA SPA (CF: 11484370967)
</t>
  </si>
  <si>
    <t>CAIRORCS MEDIA SPA (CF: 11484370967)</t>
  </si>
  <si>
    <t xml:space="preserve">SOCIETÃ  PUBBLICITÃ  EDITORIALE E DIGITALE S.P.A â€“ SPEED (CF: 00326930377)
</t>
  </si>
  <si>
    <t>SOCIETÃ  PUBBLICITÃ  EDITORIALE E DIGITALE S.P.A â€“ SPEED (CF: 00326930377)</t>
  </si>
  <si>
    <t>CONTRATTO ESECUTIVO DEL CONTRATTO NORMATIVO PER Lâ€™AFFIDAMENTO DELLA FORNITURA DI CARTA PER STAMPE E COPIE PER LE DIREZIONI CENTRALI ED ALCUNE DIREZIONI REGIONALI DELLâ€™AGENZIA DELLE ENTRATE - LOTTO N. 11</t>
  </si>
  <si>
    <t xml:space="preserve">VALSECCHI CANCELLERIA SRL (CF: 09521810961)
</t>
  </si>
  <si>
    <t>VALSECCHI CANCELLERIA SRL (CF: 09521810961)</t>
  </si>
  <si>
    <t>Servizio di pubblicazione di n. 2 estratti di avvisi di indagini immobiliari finalizzate alla ricerca di immobili da destinare a sedi degli Uffici dellâ€™Agenzia delle Entrate â€“ Direzione regionale della Calabria</t>
  </si>
  <si>
    <t xml:space="preserve">A. MANZONI &amp; C. S.P.A. (CF: 04705810150)
</t>
  </si>
  <si>
    <t>A. MANZONI &amp; C. S.P.A. (CF: 04705810150)</t>
  </si>
  <si>
    <t xml:space="preserve">PUBLIFAST SRL (CF: 02468820788)
</t>
  </si>
  <si>
    <t>PUBLIFAST SRL (CF: 02468820788)</t>
  </si>
  <si>
    <t>CONTRATTO ESECUTIVO DEL CONTRATTO NORMATIVO PER Lâ€™AFFIDAMENTO DEI SERVIZI DI CONDUZIONE, PRESIDIO E MANUTENZIONE PROGRAMMATA E NON PROGRAMMATA PER GLI IMPIANTI TECNOLOGICI IN USO PRESSO GLI IMMOBILI DELLâ€™AGENZIA DELLE ENTRATE OLTRE MINUTO MANTENIMENTO EDIL</t>
  </si>
  <si>
    <t xml:space="preserve">A.C.S. ASCENSORI CONTROLLI SISTEMI S.R.L. (CF: 03922680586)
INTEC SERVICE SRL (CF: 02820290647)
</t>
  </si>
  <si>
    <t>INTEC SERVICE SRL (CF: 02820290647)</t>
  </si>
  <si>
    <t>CONTRATTO ESECUTIVO DEL CONTRATTO NORMATIVO PER Lâ€™AFFIDAMENTO DELLA FORNITURA DI TONER PER GLI UFFICI DELLâ€™AGENZIA DELLE ENTRATE â€“ LOTTO N. 4</t>
  </si>
  <si>
    <t xml:space="preserve">ECO LASER INFORMATICA SRL (CF: 04427081007)
</t>
  </si>
  <si>
    <t>ECO LASER INFORMATICA SRL (CF: 04427081007)</t>
  </si>
  <si>
    <t>CONTRATTO ESECUTIVO DEL CONTRATTO NORMATIVO PER Lâ€™AFFIDAMENTO DEL SERVIZIO DI PULIZIA ED IGIENE AMBIENTALE PER LE SEDI DIPENDENTI DALLA DIREZIONE REGIONALE DELLA CALABRIA LOTTO 11</t>
  </si>
  <si>
    <t xml:space="preserve">BSF SRL (CF: 01769040856)
</t>
  </si>
  <si>
    <t>BSF SRL (CF: 01769040856)</t>
  </si>
  <si>
    <t>Procedura negoziata tramite mercato elettronico, ai sensi degli artt. 36 e 58 del D.lgs. n. 50 del 18/04/2016 e ss.mm., finalizzata all'acquisizione della fornitura di articoli di cancelleria e materiale di consumo per ufficio, per il fabbisogno biennale</t>
  </si>
  <si>
    <t xml:space="preserve">Trattativa diretta per la fornitura di mascherine di tipo FFP2 facciali monouso da distribuire a tutto il personale degli uffici della DR Calabria nellâ€™ambito delle misure di prevenzione da rischio coronavirus. </t>
  </si>
  <si>
    <t xml:space="preserve">PASSION SRL (CF: 09606060961)
</t>
  </si>
  <si>
    <t>PASSION SRL (CF: 09606060961)</t>
  </si>
  <si>
    <t>Adesione Convenzione Consip â€œCarburante da Autotrazione mediante Fuel Card 2â€ per la pubblica Amministrazione â€“Lotto Unico -.</t>
  </si>
  <si>
    <t xml:space="preserve">KUWAIT PETROLEUM ITALIA SPA (CF: 00435970587)
</t>
  </si>
  <si>
    <t>KUWAIT PETROLEUM ITALIA SPA (CF: 00435970587)</t>
  </si>
  <si>
    <t>Servizio di ritiro e smaltimento, previa distruzione, del materiale cartaceo derivante da scarti dâ€™archivio giacente presso alcuni uffici dellâ€™Agenzia</t>
  </si>
  <si>
    <t xml:space="preserve">REGGIO MACERI SRL (CF: 02696460803)
</t>
  </si>
  <si>
    <t>REGGIO MACERI SRL (CF: 02696460803)</t>
  </si>
  <si>
    <t>Intervento di manutenzione extra-canone riguardante la riparazione del gruppo frigo dellâ€™impianto di climatizzazione installato presso la DP di CS</t>
  </si>
  <si>
    <t xml:space="preserve">INTEC SERVICE SRL (CF: 02820290647)
</t>
  </si>
  <si>
    <t>Lavori di bonifica con rimozione e smaltimento a norma dei rifiuti in amianto presenti nella DP di VV  e UPT CZ</t>
  </si>
  <si>
    <t xml:space="preserve">NICEDI PONTORIERO BIANCA ROSA (CF: PNTBCR73S50I982D)
</t>
  </si>
  <si>
    <t>NICEDI PONTORIERO BIANCA ROSA (CF: PNTBCR73S50I982D)</t>
  </si>
  <si>
    <t>Fornitura e posa in opera di strisce antiscivolo per le esigenze della sede della Direzione Provinciale Vibo Valentia  e UPT VV</t>
  </si>
  <si>
    <t>Concessione del servizio dâ€™installazione e gestione di n. 16 distributori automatici (break-point) presso alcuni uffici della Dr Calabria</t>
  </si>
  <si>
    <t xml:space="preserve">IVS ITALIA S.P.A. (CF: 03320270162)
</t>
  </si>
  <si>
    <t>IVS ITALIA S.P.A. (CF: 03320270162)</t>
  </si>
  <si>
    <t>Manutenzione straordinaria del cancello scorrevole carraio di accesso allâ€™immobile di Cosenza sede della Direzione</t>
  </si>
  <si>
    <t xml:space="preserve">F.M.G. DI LIBRANDI E LAPPANO SRLS (CF: 03729280788)
</t>
  </si>
  <si>
    <t>F.M.G. DI LIBRANDI E LAPPANO SRLS (CF: 03729280788)</t>
  </si>
  <si>
    <t>Lavori di bonifica, rimozione e smaltimento del materiale contenente amianto, rilevato presso la sede dello Sportello Decentrato di Serra San Bruno (VV)</t>
  </si>
  <si>
    <t>CONTRATTO ESECUTIVO DEL CONTRATTO NORMATIVO PER Lâ€™AFFIDAMENTO DELLA FORNITURA DI TONER PER GLI UFFICI DELLâ€™AGENZIA DELLE ENTRATE â€“ LOTTO N. 8</t>
  </si>
  <si>
    <t xml:space="preserve">ERREBIAN SPA (CF: 08397890586)
</t>
  </si>
  <si>
    <t>ERREBIAN SPA (CF: 08397890586)</t>
  </si>
  <si>
    <t>lavori di manutenzione straordinaria impianto di climatizzazione installato presso lâ€™immobile di Via lombardi cz</t>
  </si>
  <si>
    <t xml:space="preserve">DAIKIN AIR CONDIZIONING ITALY SPA (CF: 03667970283)
</t>
  </si>
  <si>
    <t>DAIKIN AIR CONDIZIONING ITALY SPA (CF: 03667970283)</t>
  </si>
  <si>
    <t>Servizio di Vigilanza armata con Guardia Particolare Giurata nonchÃ© di apertura e chiusura degli stabili da espletarsi presso alcune sedi dellâ€™Agenzia delle Entrate</t>
  </si>
  <si>
    <t xml:space="preserve">ISTITUTO DI VIGILANZA PRIVATA " LA TORPEDINE SRL " (CF: 02479150787)
SICURTRANSPORT SPA (CF: 00119850824)
</t>
  </si>
  <si>
    <t>SICURTRANSPORT SPA (CF: 00119850824)</t>
  </si>
  <si>
    <t>Incarico di consulente tecnico di parte in un giudizio per querela di falso proposto contro la Direzione Provinciale di Cosenza dellâ€™Agenzia delle Entrate e pendente presso il Tribunale civile di Cosenza</t>
  </si>
  <si>
    <t xml:space="preserve">COPPOLA ROBERTO (CF: CPPRRT56A27H199N)
</t>
  </si>
  <si>
    <t>COPPOLA ROBERTO (CF: CPPRRT56A27H199N)</t>
  </si>
  <si>
    <t>Noleggio n.8 apparecchiature multifunzione per gli uffici della DR CALABRIA</t>
  </si>
  <si>
    <t xml:space="preserve">CANON ITALIA SPA (CF: 00865220156)
</t>
  </si>
  <si>
    <t>CANON ITALIA SPA (CF: 00865220156)</t>
  </si>
  <si>
    <t>Intervento per la realizzazione di aree attrezzate per posteggio delle biciclette, presso la Direzione Provinciale di Cosenza , con la fornitura e posa in opera di n. 3 corpi metallici per complessivi n. 13 stalli in ferro zincato e relativa segnaletica</t>
  </si>
  <si>
    <t>Convenzione Consip â€œEnergia Elettrica 19 - Lotto 15â€ Opzione Verde per la fornitura di energia elettrica e dei servizi connessi per le esigenze degli uffici della Direzione Regionale della Calabria</t>
  </si>
  <si>
    <t>Convenzione Consip â€œGas maturale 14 - Lotto 11â€ per la fornitura di gas naturale e dei servizi connessi con corrispettivo a prezzo variabile per le esigenze di alcuni uffici della Direzione Regionale della Calabria.</t>
  </si>
  <si>
    <t>Intervento di rifacimento delle strisce di delimitazione e della numerazione dei posti adibiti a parcheggio di auto e motocicli allâ€™interno del piazzale dellâ€™immobile di Via Lombardi in Catanzaro</t>
  </si>
  <si>
    <t xml:space="preserve">LA SALFARVIE DI FARAGO' LEOPOLDO (CF: FRGLLD83P22C352K)
</t>
  </si>
  <si>
    <t>LA SALFARVIE DI FARAGO' LEOPOLDO (CF: FRGLLD83P22C352K)</t>
  </si>
  <si>
    <t>Rifacimento delle strisce di delimitazione di n. 8 posti auto nonchÃ© la fornitura e posa in opera della cartellonistica per i posti auto riservati ad alcune categorie presso lâ€™interno del piazzale dellâ€™immobile di Via Lombardi in Catanzaro</t>
  </si>
  <si>
    <t>Affidamento diretto, ai sensi dellâ€™art. 36, comma 2, lettera a) del D. Lgs. 50/2016, relativo al servizio di ritiro e smaltimento, previa distruzione, del materiale cartaceo, derivante da scarto atti dâ€™archivio, giacente presso gli uffici della DP di VV</t>
  </si>
  <si>
    <t xml:space="preserve">ECO TRIPARNI SRL (CF: 03461120796)
</t>
  </si>
  <si>
    <t>ECO TRIPARNI SRL (CF: 03461120796)</t>
  </si>
  <si>
    <t>CONTRATTO ESECUTIVO DELLâ€™ACCORDO QUADRO PER Lâ€™AFFIDAMENTO DELLA FORNITURA DI PLEXIGLASS PER LE ESIGENZE DELLâ€™AGENZIA DELLE ENTRATE â€“ LOTTO N. 6</t>
  </si>
  <si>
    <t xml:space="preserve">ITALFOR SRL (CF: 01212750762)
</t>
  </si>
  <si>
    <t>ITALFOR SRL (CF: 01212750762)</t>
  </si>
  <si>
    <t>CONTRATTO ESECUTIVO DELLâ€™ACCORDO QUADRO PER Lâ€™AFFIDAMENTO DELLA FORNITURA DI VISIERE PER LE ESIGENZE DELLâ€™AGENZIA DELLE ENTRATE â€“ LOTTO N. 5</t>
  </si>
  <si>
    <t xml:space="preserve">SAFE S.R.L. (CF: 01604520989)
</t>
  </si>
  <si>
    <t>SAFE S.R.L. (CF: 01604520989)</t>
  </si>
  <si>
    <t>CONTRATTO ESECUTIVO DELLâ€™ACCORDO QUADRO PER Lâ€™AFFIDAMENTO DELLA FORNITURA DI SPRAY VERMICIDA PER LE ESIGENZE DELLâ€™AGENZIA DELLE ENTRATE â€“ LOTTO N. 7</t>
  </si>
  <si>
    <t xml:space="preserve">CERICHEM BIOPHARM SRL (CF: 03728930714)
</t>
  </si>
  <si>
    <t>CERICHEM BIOPHARM SRL (CF: 03728930714)</t>
  </si>
  <si>
    <t>Affidamento diretto, ai sensi dellâ€™art. 36, comma 2, lettera a) del D. Lgs. 50/2016, relativo al servizio di ritiro e smaltimento, previa distruzione, del materiale cartaceo, derivante da scarto atti dâ€™archivio, giacente presso le sedi dellâ€™UPT di Vibo Val</t>
  </si>
  <si>
    <t>Servizio di ritiro e smaltimento, previa distruzione, del materiale cartaceo derivante da scarti dâ€™archivio giacente presso gli uffici della Dp di Cosenza</t>
  </si>
  <si>
    <t xml:space="preserve">OGGETTO: Affidamento diretto fornitura e consegna di n. 5 pezzi tipo mobili per annualitÃ , per timbri a calendario, da destinare agli Uffici Provinciali del Territorio della Regione Calabria. AnnualitÃ  2020 â€“ 2021 - 2022. </t>
  </si>
  <si>
    <t xml:space="preserve">ISTITUTO POLIGRAFICO E ZECCA DELLO STATO (CF: 00399810589)
</t>
  </si>
  <si>
    <t>ISTITUTO POLIGRAFICO E ZECCA DELLO STATO (CF: 00399810589)</t>
  </si>
  <si>
    <t>Adesione alla Convenzione Consip â€œBuoni Pasto 9â€“ lotto 11â€ per la fornitura di buoni pasto elettronici spettanti al personale della Direzione Regionale della Calabria dellâ€™Agenzia delle Entrate</t>
  </si>
  <si>
    <t xml:space="preserve">EP SPA (CF: 05577471005)
</t>
  </si>
  <si>
    <t>EP SPA (CF: 05577471005)</t>
  </si>
  <si>
    <t>Interventi di riparazione ed adeguamento degli impianti tecnologici nonchÃ© di minuto mantenimento edile in alcune sedi della DR Calabria</t>
  </si>
  <si>
    <t>Fornitura, stampa e consegna di materiale tipografico e serigrafico da destinare agli Uffici dellâ€™Agenzia delle Entrate</t>
  </si>
  <si>
    <t>Lavori di riparazione di un cancello automatico, con fornitura e messa in opera di un nuovo motore elettrico, del cancello scorrevole carraio di accesso al piazzale antistante lâ€™immobile in uso alla Direzione Provinciale di Cosenza</t>
  </si>
  <si>
    <t>Intervento di ripristino della funzionalitÃ  dellâ€™impianto di videosorveglianza installato presso lâ€™immobile di Via Lombardi in Catanzaro sede della Direzione Regionale della Calabria</t>
  </si>
  <si>
    <t>Contratto esecutivo per la fornitura n. 2 abbonamenti digitali a â€œItalia Oggiâ€ per la Direzione regionale della Calabria</t>
  </si>
  <si>
    <t xml:space="preserve">ITALIA OGGI EDITORI - ERINNE SRL (CF: 10277500152)
</t>
  </si>
  <si>
    <t>ITALIA OGGI EDITORI - ERINNE SRL (CF: 10277500152)</t>
  </si>
  <si>
    <t>Contratto esecutivo per la fornitura di gel disinfettante mani e dispenser gel da destinare a tutti gli uffici della Dr calabria</t>
  </si>
  <si>
    <t xml:space="preserve">GIOCHEMICA SRL (CF: 04051160234)
</t>
  </si>
  <si>
    <t>GIOCHEMICA SRL (CF: 04051160234)</t>
  </si>
  <si>
    <t xml:space="preserve">ODA n.5 licenze software per cartografia digitale con abbonamento annuale alla rete ITALPOS che consentono il collegamento internet degli apparati GNSS e Total station utili al rilievo topografico da destinare agli Uffici Provinciali â€“ Territorio </t>
  </si>
  <si>
    <t xml:space="preserve">MICROGEO SRL (CF: 05256310482)
</t>
  </si>
  <si>
    <t>MICROGEO SRL (CF: 05256310482)</t>
  </si>
  <si>
    <t>Interventi di adeguamento dellâ€™impianto elettrico e della linea dati presso lâ€™immobile denominato â€œPalazzo Galloâ€ sito in Castrovillari in Via Vittorio Emanuele IIÂ°, nuova sede dellâ€™Ufficio Territoriale</t>
  </si>
  <si>
    <t xml:space="preserve">IN - TENSIONE S.R.L. (CF: 02254160795)
</t>
  </si>
  <si>
    <t>Servizio di manutenzione periodica della durata di tre anni dei defibrillatori automatici esterni in uso presso i dipendenti uffici</t>
  </si>
  <si>
    <t xml:space="preserve">PERETTI SRL (CF: 09577741219)
</t>
  </si>
  <si>
    <t>PERETTI SRL (CF: 09577741219)</t>
  </si>
  <si>
    <t>Contratto esecutivo per la fornitura di mascherine FFP2 da destinare a tutti gli uffici della Dr calabria</t>
  </si>
  <si>
    <t xml:space="preserve">PIZZOCRI SRL (CF: 91187940407)
</t>
  </si>
  <si>
    <t>PIZZOCRI SRL (CF: 91187940407)</t>
  </si>
  <si>
    <t>servizio integrativo di ritiro e smaltimento, previa distruzione, del materiale cartaceo, derivante da scarto atti dâ€™archivio, giacente presso le sedi della Direzione provinciale di Reggio Calabria</t>
  </si>
  <si>
    <t>Lavori di manutenzione straordinaria e risanamento conservativo dellâ€™immobile FIP sito in Palmi (RC) alla Via Roma 85 sede dellâ€™Ufficio Territoriale di Palmi</t>
  </si>
  <si>
    <t xml:space="preserve">servizio di Vigilanza Armata con apertura e chiusura degli stabili da espletarsi presso le sedi dellâ€™Agenzia delle Entrate: Ufficio Territoriale ed Ufficio Provinciale del Territorio di Reggio Calabria, </t>
  </si>
  <si>
    <t>33-PROCEDURA NEGOZIATA PER AFFIDAMENTI SOTTO SOGLIA</t>
  </si>
  <si>
    <t>servizio di manutenzione delle aree verdi presso alcune sedi della Direzione Regionale della Calabria.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</si>
</sst>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"ZA51744CC7"</f>
        <v>ZA51744CC7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42360</v>
      </c>
      <c r="J3" s="2">
        <v>43406</v>
      </c>
      <c r="K3">
        <v>2479.27</v>
      </c>
    </row>
    <row r="4" spans="1:11" x14ac:dyDescent="0.25">
      <c r="A4" t="str">
        <f>"6568687BFB"</f>
        <v>6568687BFB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0</v>
      </c>
      <c r="I4" s="2">
        <v>42491</v>
      </c>
      <c r="J4" s="2">
        <v>42856</v>
      </c>
      <c r="K4">
        <v>45871.94</v>
      </c>
    </row>
    <row r="5" spans="1:11" x14ac:dyDescent="0.25">
      <c r="A5" t="str">
        <f>"704757420C"</f>
        <v>704757420C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0</v>
      </c>
      <c r="I5" s="2">
        <v>43009</v>
      </c>
      <c r="J5" s="2">
        <v>43373</v>
      </c>
      <c r="K5">
        <v>457688.63</v>
      </c>
    </row>
    <row r="6" spans="1:11" x14ac:dyDescent="0.25">
      <c r="A6" t="str">
        <f>"742474770C"</f>
        <v>742474770C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28</v>
      </c>
      <c r="G6" t="s">
        <v>29</v>
      </c>
      <c r="H6">
        <v>0</v>
      </c>
      <c r="I6" s="2">
        <v>43221</v>
      </c>
      <c r="J6" s="2">
        <v>43585</v>
      </c>
      <c r="K6">
        <v>57184.04</v>
      </c>
    </row>
    <row r="7" spans="1:11" x14ac:dyDescent="0.25">
      <c r="A7" t="str">
        <f>"Z7F23FA84A"</f>
        <v>Z7F23FA84A</v>
      </c>
      <c r="B7" t="str">
        <f t="shared" si="0"/>
        <v>06363391001</v>
      </c>
      <c r="C7" t="s">
        <v>16</v>
      </c>
      <c r="D7" t="s">
        <v>30</v>
      </c>
      <c r="E7" t="s">
        <v>18</v>
      </c>
      <c r="F7" s="1" t="s">
        <v>31</v>
      </c>
      <c r="G7" t="s">
        <v>32</v>
      </c>
      <c r="H7">
        <v>0</v>
      </c>
      <c r="I7" s="2">
        <v>43264</v>
      </c>
      <c r="J7" s="2">
        <v>44359</v>
      </c>
      <c r="K7">
        <v>0</v>
      </c>
    </row>
    <row r="8" spans="1:11" x14ac:dyDescent="0.25">
      <c r="A8" t="str">
        <f>"784305019C"</f>
        <v>784305019C</v>
      </c>
      <c r="B8" t="str">
        <f t="shared" si="0"/>
        <v>06363391001</v>
      </c>
      <c r="C8" t="s">
        <v>16</v>
      </c>
      <c r="D8" t="s">
        <v>33</v>
      </c>
      <c r="E8" t="s">
        <v>18</v>
      </c>
      <c r="F8" s="1" t="s">
        <v>25</v>
      </c>
      <c r="G8" t="s">
        <v>26</v>
      </c>
      <c r="H8">
        <v>490000</v>
      </c>
      <c r="I8" s="2">
        <v>43739</v>
      </c>
      <c r="J8" s="2">
        <v>44104</v>
      </c>
      <c r="K8">
        <v>402896.48</v>
      </c>
    </row>
    <row r="9" spans="1:11" x14ac:dyDescent="0.25">
      <c r="A9" t="str">
        <f>"Z1E27DB240"</f>
        <v>Z1E27DB240</v>
      </c>
      <c r="B9" t="str">
        <f t="shared" si="0"/>
        <v>06363391001</v>
      </c>
      <c r="C9" t="s">
        <v>16</v>
      </c>
      <c r="D9" t="s">
        <v>34</v>
      </c>
      <c r="E9" t="s">
        <v>18</v>
      </c>
      <c r="F9" s="1" t="s">
        <v>19</v>
      </c>
      <c r="G9" t="s">
        <v>20</v>
      </c>
      <c r="H9">
        <v>2500</v>
      </c>
      <c r="I9" s="2">
        <v>43570</v>
      </c>
      <c r="J9" s="2">
        <v>44681</v>
      </c>
      <c r="K9">
        <v>581.20000000000005</v>
      </c>
    </row>
    <row r="10" spans="1:11" x14ac:dyDescent="0.25">
      <c r="A10" t="str">
        <f>"Z6C294F803"</f>
        <v>Z6C294F803</v>
      </c>
      <c r="B10" t="str">
        <f t="shared" si="0"/>
        <v>06363391001</v>
      </c>
      <c r="C10" t="s">
        <v>16</v>
      </c>
      <c r="D10" t="s">
        <v>35</v>
      </c>
      <c r="E10" t="s">
        <v>18</v>
      </c>
      <c r="F10" s="1" t="s">
        <v>36</v>
      </c>
      <c r="G10" t="s">
        <v>37</v>
      </c>
      <c r="H10">
        <v>23985</v>
      </c>
      <c r="I10" s="2">
        <v>43717</v>
      </c>
      <c r="J10" s="2">
        <v>44979</v>
      </c>
      <c r="K10">
        <v>22501.26</v>
      </c>
    </row>
    <row r="11" spans="1:11" x14ac:dyDescent="0.25">
      <c r="A11" t="str">
        <f>"Z412AD4A2A"</f>
        <v>Z412AD4A2A</v>
      </c>
      <c r="B11" t="str">
        <f t="shared" si="0"/>
        <v>06363391001</v>
      </c>
      <c r="C11" t="s">
        <v>16</v>
      </c>
      <c r="D11" t="s">
        <v>38</v>
      </c>
      <c r="E11" t="s">
        <v>18</v>
      </c>
      <c r="F11" s="1" t="s">
        <v>39</v>
      </c>
      <c r="G11" t="s">
        <v>40</v>
      </c>
      <c r="H11">
        <v>6111.2</v>
      </c>
      <c r="I11" s="2">
        <v>43816</v>
      </c>
      <c r="J11" s="2">
        <v>45277</v>
      </c>
      <c r="K11">
        <v>4201.45</v>
      </c>
    </row>
    <row r="12" spans="1:11" x14ac:dyDescent="0.25">
      <c r="A12" t="str">
        <f>"81521284D7"</f>
        <v>81521284D7</v>
      </c>
      <c r="B12" t="str">
        <f t="shared" si="0"/>
        <v>06363391001</v>
      </c>
      <c r="C12" t="s">
        <v>16</v>
      </c>
      <c r="D12" t="s">
        <v>41</v>
      </c>
      <c r="E12" t="s">
        <v>18</v>
      </c>
      <c r="F12" s="1" t="s">
        <v>36</v>
      </c>
      <c r="G12" t="s">
        <v>37</v>
      </c>
      <c r="H12">
        <v>63180</v>
      </c>
      <c r="I12" s="2">
        <v>43847</v>
      </c>
      <c r="J12" s="2">
        <v>45034</v>
      </c>
      <c r="K12">
        <v>54831.519999999997</v>
      </c>
    </row>
    <row r="13" spans="1:11" x14ac:dyDescent="0.25">
      <c r="A13" t="str">
        <f>"0000000000"</f>
        <v>0000000000</v>
      </c>
      <c r="B13" t="str">
        <f t="shared" si="0"/>
        <v>06363391001</v>
      </c>
      <c r="C13" t="s">
        <v>16</v>
      </c>
      <c r="D13" t="s">
        <v>42</v>
      </c>
      <c r="E13" t="s">
        <v>43</v>
      </c>
      <c r="F13" s="1" t="s">
        <v>44</v>
      </c>
      <c r="G13" t="s">
        <v>45</v>
      </c>
      <c r="H13">
        <v>27446.7</v>
      </c>
      <c r="I13" s="2">
        <v>43859</v>
      </c>
      <c r="J13" s="2">
        <v>44955</v>
      </c>
      <c r="K13">
        <v>18297.8</v>
      </c>
    </row>
    <row r="14" spans="1:11" x14ac:dyDescent="0.25">
      <c r="A14" t="str">
        <f>"ZD82C783EF"</f>
        <v>ZD82C783EF</v>
      </c>
      <c r="B14" t="str">
        <f t="shared" si="0"/>
        <v>06363391001</v>
      </c>
      <c r="C14" t="s">
        <v>16</v>
      </c>
      <c r="D14" t="s">
        <v>46</v>
      </c>
      <c r="E14" t="s">
        <v>43</v>
      </c>
      <c r="F14" s="1" t="s">
        <v>47</v>
      </c>
      <c r="G14" t="s">
        <v>48</v>
      </c>
      <c r="H14">
        <v>20000</v>
      </c>
      <c r="I14" s="2">
        <v>43934</v>
      </c>
      <c r="J14" s="2">
        <v>44561</v>
      </c>
      <c r="K14">
        <v>13871.25</v>
      </c>
    </row>
    <row r="15" spans="1:11" x14ac:dyDescent="0.25">
      <c r="A15" t="str">
        <f>"3086007D86"</f>
        <v>3086007D86</v>
      </c>
      <c r="B15" t="str">
        <f t="shared" si="0"/>
        <v>06363391001</v>
      </c>
      <c r="C15" t="s">
        <v>16</v>
      </c>
      <c r="D15" t="s">
        <v>49</v>
      </c>
      <c r="E15" t="s">
        <v>43</v>
      </c>
      <c r="F15" s="1" t="s">
        <v>47</v>
      </c>
      <c r="G15" t="s">
        <v>48</v>
      </c>
      <c r="H15">
        <v>0</v>
      </c>
      <c r="I15" s="2">
        <v>43934</v>
      </c>
      <c r="J15" s="2">
        <v>44561</v>
      </c>
      <c r="K15">
        <v>20994</v>
      </c>
    </row>
    <row r="16" spans="1:11" x14ac:dyDescent="0.25">
      <c r="A16" t="str">
        <f>"ZF82CA9612"</f>
        <v>ZF82CA9612</v>
      </c>
      <c r="B16" t="str">
        <f t="shared" si="0"/>
        <v>06363391001</v>
      </c>
      <c r="C16" t="s">
        <v>16</v>
      </c>
      <c r="D16" t="s">
        <v>50</v>
      </c>
      <c r="E16" t="s">
        <v>18</v>
      </c>
      <c r="F16" s="1" t="s">
        <v>36</v>
      </c>
      <c r="G16" t="s">
        <v>37</v>
      </c>
      <c r="H16">
        <v>14040</v>
      </c>
      <c r="I16" s="2">
        <v>43952</v>
      </c>
      <c r="J16" s="2">
        <v>45047</v>
      </c>
      <c r="K16">
        <v>9947.01</v>
      </c>
    </row>
    <row r="17" spans="1:11" x14ac:dyDescent="0.25">
      <c r="A17" t="str">
        <f>"Z582A3AA90"</f>
        <v>Z582A3AA90</v>
      </c>
      <c r="B17" t="str">
        <f t="shared" si="0"/>
        <v>06363391001</v>
      </c>
      <c r="C17" t="s">
        <v>16</v>
      </c>
      <c r="D17" t="s">
        <v>51</v>
      </c>
      <c r="E17" t="s">
        <v>52</v>
      </c>
      <c r="F17" s="1" t="s">
        <v>53</v>
      </c>
      <c r="G17" t="s">
        <v>54</v>
      </c>
      <c r="H17">
        <v>30000</v>
      </c>
      <c r="I17" s="2">
        <v>43998</v>
      </c>
      <c r="J17" s="2">
        <v>44804</v>
      </c>
      <c r="K17">
        <v>20092.5</v>
      </c>
    </row>
    <row r="18" spans="1:11" x14ac:dyDescent="0.25">
      <c r="A18" t="str">
        <f>"83638188F3"</f>
        <v>83638188F3</v>
      </c>
      <c r="B18" t="str">
        <f t="shared" si="0"/>
        <v>06363391001</v>
      </c>
      <c r="C18" t="s">
        <v>16</v>
      </c>
      <c r="D18" t="s">
        <v>55</v>
      </c>
      <c r="E18" t="s">
        <v>18</v>
      </c>
      <c r="F18" s="1" t="s">
        <v>56</v>
      </c>
      <c r="G18" t="s">
        <v>57</v>
      </c>
      <c r="H18">
        <v>540984</v>
      </c>
      <c r="I18" s="2">
        <v>44105</v>
      </c>
      <c r="J18" s="2">
        <v>44469</v>
      </c>
      <c r="K18">
        <v>386474.03</v>
      </c>
    </row>
    <row r="19" spans="1:11" x14ac:dyDescent="0.25">
      <c r="A19" t="str">
        <f>"8365797A12"</f>
        <v>8365797A12</v>
      </c>
      <c r="B19" t="str">
        <f t="shared" si="0"/>
        <v>06363391001</v>
      </c>
      <c r="C19" t="s">
        <v>16</v>
      </c>
      <c r="D19" t="s">
        <v>58</v>
      </c>
      <c r="E19" t="s">
        <v>18</v>
      </c>
      <c r="F19" s="1" t="s">
        <v>22</v>
      </c>
      <c r="G19" t="s">
        <v>23</v>
      </c>
      <c r="H19">
        <v>74700</v>
      </c>
      <c r="I19" s="2">
        <v>44105</v>
      </c>
      <c r="J19" s="2">
        <v>44469</v>
      </c>
      <c r="K19">
        <v>37527.81</v>
      </c>
    </row>
    <row r="20" spans="1:11" x14ac:dyDescent="0.25">
      <c r="A20" t="str">
        <f>"8373290180"</f>
        <v>8373290180</v>
      </c>
      <c r="B20" t="str">
        <f t="shared" si="0"/>
        <v>06363391001</v>
      </c>
      <c r="C20" t="s">
        <v>16</v>
      </c>
      <c r="D20" t="s">
        <v>59</v>
      </c>
      <c r="E20" t="s">
        <v>18</v>
      </c>
      <c r="F20" s="1" t="s">
        <v>36</v>
      </c>
      <c r="G20" t="s">
        <v>37</v>
      </c>
      <c r="H20">
        <v>56100</v>
      </c>
      <c r="I20" s="2">
        <v>44035</v>
      </c>
      <c r="J20" s="2">
        <v>45861</v>
      </c>
      <c r="K20">
        <v>21366.52</v>
      </c>
    </row>
    <row r="21" spans="1:11" x14ac:dyDescent="0.25">
      <c r="A21" t="str">
        <f>"6689540F07"</f>
        <v>6689540F07</v>
      </c>
      <c r="B21" t="str">
        <f t="shared" si="0"/>
        <v>06363391001</v>
      </c>
      <c r="C21" t="s">
        <v>16</v>
      </c>
      <c r="D21" t="s">
        <v>60</v>
      </c>
      <c r="E21" t="s">
        <v>18</v>
      </c>
      <c r="F21" s="1" t="s">
        <v>61</v>
      </c>
      <c r="G21" t="s">
        <v>62</v>
      </c>
      <c r="H21">
        <v>2201828.0699999998</v>
      </c>
      <c r="I21" s="2">
        <v>42552</v>
      </c>
      <c r="J21" s="2">
        <v>44218</v>
      </c>
      <c r="K21">
        <v>2090842.09</v>
      </c>
    </row>
    <row r="22" spans="1:11" x14ac:dyDescent="0.25">
      <c r="A22" t="str">
        <f>"8388716B6D"</f>
        <v>8388716B6D</v>
      </c>
      <c r="B22" t="str">
        <f t="shared" si="0"/>
        <v>06363391001</v>
      </c>
      <c r="C22" t="s">
        <v>16</v>
      </c>
      <c r="D22" t="s">
        <v>63</v>
      </c>
      <c r="E22" t="s">
        <v>18</v>
      </c>
      <c r="F22" s="1" t="s">
        <v>64</v>
      </c>
      <c r="G22" t="s">
        <v>65</v>
      </c>
      <c r="H22">
        <v>54181.120000000003</v>
      </c>
      <c r="I22" s="2">
        <v>44044</v>
      </c>
      <c r="J22" s="2">
        <v>45139</v>
      </c>
      <c r="K22">
        <v>40006.559999999998</v>
      </c>
    </row>
    <row r="23" spans="1:11" x14ac:dyDescent="0.25">
      <c r="A23" t="str">
        <f>"8511392EDC"</f>
        <v>8511392EDC</v>
      </c>
      <c r="B23" t="str">
        <f t="shared" si="0"/>
        <v>06363391001</v>
      </c>
      <c r="C23" t="s">
        <v>16</v>
      </c>
      <c r="D23" t="s">
        <v>66</v>
      </c>
      <c r="E23" t="s">
        <v>18</v>
      </c>
      <c r="F23" s="1" t="s">
        <v>67</v>
      </c>
      <c r="G23" t="s">
        <v>68</v>
      </c>
      <c r="H23">
        <v>2090088</v>
      </c>
      <c r="I23" s="2">
        <v>44197</v>
      </c>
      <c r="J23" s="2">
        <v>44926</v>
      </c>
      <c r="K23">
        <v>836346.43</v>
      </c>
    </row>
    <row r="24" spans="1:11" x14ac:dyDescent="0.25">
      <c r="A24" t="str">
        <f>"ZA52ED28F1"</f>
        <v>ZA52ED28F1</v>
      </c>
      <c r="B24" t="str">
        <f t="shared" si="0"/>
        <v>06363391001</v>
      </c>
      <c r="C24" t="s">
        <v>16</v>
      </c>
      <c r="D24" t="s">
        <v>69</v>
      </c>
      <c r="E24" t="s">
        <v>18</v>
      </c>
      <c r="F24" s="1" t="s">
        <v>36</v>
      </c>
      <c r="G24" t="s">
        <v>37</v>
      </c>
      <c r="H24">
        <v>13200</v>
      </c>
      <c r="I24" s="2">
        <v>44123</v>
      </c>
      <c r="J24" s="2">
        <v>45949</v>
      </c>
      <c r="K24">
        <v>4604.2</v>
      </c>
    </row>
    <row r="25" spans="1:11" x14ac:dyDescent="0.25">
      <c r="A25" t="str">
        <f>"ZD12F4A9C6"</f>
        <v>ZD12F4A9C6</v>
      </c>
      <c r="B25" t="str">
        <f t="shared" si="0"/>
        <v>06363391001</v>
      </c>
      <c r="C25" t="s">
        <v>16</v>
      </c>
      <c r="D25" t="s">
        <v>70</v>
      </c>
      <c r="E25" t="s">
        <v>18</v>
      </c>
      <c r="F25" s="1" t="s">
        <v>71</v>
      </c>
      <c r="G25" t="s">
        <v>72</v>
      </c>
      <c r="H25">
        <v>13741.44</v>
      </c>
      <c r="I25" s="2">
        <v>44153</v>
      </c>
      <c r="J25" s="2">
        <v>45614</v>
      </c>
      <c r="K25">
        <v>6011.87</v>
      </c>
    </row>
    <row r="26" spans="1:11" x14ac:dyDescent="0.25">
      <c r="A26" t="str">
        <f>"8382822B8B"</f>
        <v>8382822B8B</v>
      </c>
      <c r="B26" t="str">
        <f t="shared" si="0"/>
        <v>06363391001</v>
      </c>
      <c r="C26" t="s">
        <v>16</v>
      </c>
      <c r="D26" t="s">
        <v>73</v>
      </c>
      <c r="E26" t="s">
        <v>52</v>
      </c>
      <c r="F26" s="1" t="s">
        <v>74</v>
      </c>
      <c r="G26" t="s">
        <v>75</v>
      </c>
      <c r="H26">
        <v>136025.4</v>
      </c>
      <c r="I26" s="2">
        <v>44166</v>
      </c>
      <c r="J26" s="2">
        <v>44773</v>
      </c>
      <c r="K26">
        <v>116480.72</v>
      </c>
    </row>
    <row r="27" spans="1:11" x14ac:dyDescent="0.25">
      <c r="A27" t="str">
        <f>"83829125D2"</f>
        <v>83829125D2</v>
      </c>
      <c r="B27" t="str">
        <f t="shared" si="0"/>
        <v>06363391001</v>
      </c>
      <c r="C27" t="s">
        <v>16</v>
      </c>
      <c r="D27" t="s">
        <v>76</v>
      </c>
      <c r="E27" t="s">
        <v>52</v>
      </c>
      <c r="F27" s="1" t="s">
        <v>74</v>
      </c>
      <c r="G27" t="s">
        <v>75</v>
      </c>
      <c r="H27">
        <v>112574.39</v>
      </c>
      <c r="I27" s="2">
        <v>44166</v>
      </c>
      <c r="J27" s="2">
        <v>44773</v>
      </c>
      <c r="K27">
        <v>112574.33</v>
      </c>
    </row>
    <row r="28" spans="1:11" x14ac:dyDescent="0.25">
      <c r="A28" t="str">
        <f>"ZEE3034D19"</f>
        <v>ZEE3034D19</v>
      </c>
      <c r="B28" t="str">
        <f t="shared" si="0"/>
        <v>06363391001</v>
      </c>
      <c r="C28" t="s">
        <v>16</v>
      </c>
      <c r="D28" t="s">
        <v>77</v>
      </c>
      <c r="E28" t="s">
        <v>18</v>
      </c>
      <c r="F28" s="1" t="s">
        <v>36</v>
      </c>
      <c r="G28" t="s">
        <v>37</v>
      </c>
      <c r="H28">
        <v>15600</v>
      </c>
      <c r="I28" s="2">
        <v>44214</v>
      </c>
      <c r="J28" s="2">
        <v>46039</v>
      </c>
      <c r="K28">
        <v>5001.5200000000004</v>
      </c>
    </row>
    <row r="29" spans="1:11" x14ac:dyDescent="0.25">
      <c r="A29" t="str">
        <f>"860060863E"</f>
        <v>860060863E</v>
      </c>
      <c r="B29" t="str">
        <f t="shared" si="0"/>
        <v>06363391001</v>
      </c>
      <c r="C29" t="s">
        <v>16</v>
      </c>
      <c r="D29" t="s">
        <v>78</v>
      </c>
      <c r="E29" t="s">
        <v>18</v>
      </c>
      <c r="F29" s="1" t="s">
        <v>79</v>
      </c>
      <c r="G29" t="s">
        <v>80</v>
      </c>
      <c r="H29">
        <v>467799.6</v>
      </c>
      <c r="I29" s="2">
        <v>44216</v>
      </c>
      <c r="J29" s="2">
        <v>45648</v>
      </c>
      <c r="K29">
        <v>149176.69</v>
      </c>
    </row>
    <row r="30" spans="1:11" x14ac:dyDescent="0.25">
      <c r="A30" t="str">
        <f>"861134310D"</f>
        <v>861134310D</v>
      </c>
      <c r="B30" t="str">
        <f t="shared" si="0"/>
        <v>06363391001</v>
      </c>
      <c r="C30" t="s">
        <v>16</v>
      </c>
      <c r="D30" t="s">
        <v>81</v>
      </c>
      <c r="E30" t="s">
        <v>18</v>
      </c>
      <c r="F30" s="1" t="s">
        <v>82</v>
      </c>
      <c r="G30" t="s">
        <v>83</v>
      </c>
      <c r="H30">
        <v>54395.68</v>
      </c>
      <c r="I30" s="2">
        <v>44230</v>
      </c>
      <c r="J30" s="2">
        <v>44959</v>
      </c>
      <c r="K30">
        <v>25311.96</v>
      </c>
    </row>
    <row r="31" spans="1:11" x14ac:dyDescent="0.25">
      <c r="A31" t="str">
        <f>"Z5D30DF2F0"</f>
        <v>Z5D30DF2F0</v>
      </c>
      <c r="B31" t="str">
        <f t="shared" si="0"/>
        <v>06363391001</v>
      </c>
      <c r="C31" t="s">
        <v>16</v>
      </c>
      <c r="D31" t="s">
        <v>84</v>
      </c>
      <c r="E31" t="s">
        <v>43</v>
      </c>
      <c r="F31" s="1" t="s">
        <v>85</v>
      </c>
      <c r="G31" t="s">
        <v>86</v>
      </c>
      <c r="H31">
        <v>2220</v>
      </c>
      <c r="I31" s="2">
        <v>44270</v>
      </c>
      <c r="J31" s="2">
        <v>44635</v>
      </c>
      <c r="K31">
        <v>2220</v>
      </c>
    </row>
    <row r="32" spans="1:11" x14ac:dyDescent="0.25">
      <c r="A32" t="str">
        <f>"Z063151A89"</f>
        <v>Z063151A89</v>
      </c>
      <c r="B32" t="str">
        <f t="shared" si="0"/>
        <v>06363391001</v>
      </c>
      <c r="C32" t="s">
        <v>16</v>
      </c>
      <c r="D32" t="s">
        <v>87</v>
      </c>
      <c r="E32" t="s">
        <v>18</v>
      </c>
      <c r="F32" s="1" t="s">
        <v>36</v>
      </c>
      <c r="G32" t="s">
        <v>37</v>
      </c>
      <c r="H32">
        <v>6240</v>
      </c>
      <c r="I32" s="2">
        <v>44298</v>
      </c>
      <c r="J32" s="2">
        <v>46124</v>
      </c>
      <c r="K32">
        <v>1621.19</v>
      </c>
    </row>
    <row r="33" spans="1:11" x14ac:dyDescent="0.25">
      <c r="A33" t="str">
        <f>"ZC831ED736"</f>
        <v>ZC831ED736</v>
      </c>
      <c r="B33" t="str">
        <f t="shared" si="0"/>
        <v>06363391001</v>
      </c>
      <c r="C33" t="s">
        <v>16</v>
      </c>
      <c r="D33" t="s">
        <v>88</v>
      </c>
      <c r="E33" t="s">
        <v>43</v>
      </c>
      <c r="F33" s="1" t="s">
        <v>89</v>
      </c>
      <c r="G33" t="s">
        <v>90</v>
      </c>
      <c r="H33">
        <v>2415</v>
      </c>
      <c r="I33" s="2">
        <v>44348</v>
      </c>
      <c r="J33" s="2">
        <v>44368</v>
      </c>
      <c r="K33">
        <v>2415</v>
      </c>
    </row>
    <row r="34" spans="1:11" x14ac:dyDescent="0.25">
      <c r="A34" t="str">
        <f>"8659850E47"</f>
        <v>8659850E47</v>
      </c>
      <c r="B34" t="str">
        <f t="shared" si="0"/>
        <v>06363391001</v>
      </c>
      <c r="C34" t="s">
        <v>16</v>
      </c>
      <c r="D34" t="s">
        <v>91</v>
      </c>
      <c r="E34" t="s">
        <v>52</v>
      </c>
      <c r="F34" s="1" t="s">
        <v>92</v>
      </c>
      <c r="G34" t="s">
        <v>93</v>
      </c>
      <c r="H34">
        <v>73534.59</v>
      </c>
      <c r="I34" s="2">
        <v>44372</v>
      </c>
      <c r="J34" s="2">
        <v>44737</v>
      </c>
      <c r="K34">
        <v>41153.339999999997</v>
      </c>
    </row>
    <row r="35" spans="1:11" x14ac:dyDescent="0.25">
      <c r="A35" t="str">
        <f>"Z4F30F67AA"</f>
        <v>Z4F30F67AA</v>
      </c>
      <c r="B35" t="str">
        <f t="shared" ref="B35:B66" si="1">"06363391001"</f>
        <v>06363391001</v>
      </c>
      <c r="C35" t="s">
        <v>16</v>
      </c>
      <c r="D35" t="s">
        <v>94</v>
      </c>
      <c r="E35" t="s">
        <v>52</v>
      </c>
      <c r="F35" s="1" t="s">
        <v>95</v>
      </c>
      <c r="G35" t="s">
        <v>96</v>
      </c>
      <c r="H35">
        <v>25093.040000000001</v>
      </c>
      <c r="I35" s="2">
        <v>44377</v>
      </c>
      <c r="J35" s="2">
        <v>44742</v>
      </c>
      <c r="K35">
        <v>10880.7</v>
      </c>
    </row>
    <row r="36" spans="1:11" x14ac:dyDescent="0.25">
      <c r="A36" t="str">
        <f>"86607748CB"</f>
        <v>86607748CB</v>
      </c>
      <c r="B36" t="str">
        <f t="shared" si="1"/>
        <v>06363391001</v>
      </c>
      <c r="C36" t="s">
        <v>16</v>
      </c>
      <c r="D36" t="s">
        <v>97</v>
      </c>
      <c r="E36" t="s">
        <v>52</v>
      </c>
      <c r="F36" s="1" t="s">
        <v>98</v>
      </c>
      <c r="G36" t="s">
        <v>96</v>
      </c>
      <c r="H36">
        <v>32310.33</v>
      </c>
      <c r="I36" s="2">
        <v>44377</v>
      </c>
      <c r="J36" s="2">
        <v>44742</v>
      </c>
      <c r="K36">
        <v>18376.14</v>
      </c>
    </row>
    <row r="37" spans="1:11" x14ac:dyDescent="0.25">
      <c r="A37" t="str">
        <f>"Z3630D1796"</f>
        <v>Z3630D1796</v>
      </c>
      <c r="B37" t="str">
        <f t="shared" si="1"/>
        <v>06363391001</v>
      </c>
      <c r="C37" t="s">
        <v>16</v>
      </c>
      <c r="D37" t="s">
        <v>99</v>
      </c>
      <c r="E37" t="s">
        <v>52</v>
      </c>
      <c r="F37" s="1" t="s">
        <v>100</v>
      </c>
      <c r="G37" t="s">
        <v>101</v>
      </c>
      <c r="H37">
        <v>25964.18</v>
      </c>
      <c r="I37" s="2">
        <v>44377</v>
      </c>
      <c r="J37" s="2">
        <v>44742</v>
      </c>
      <c r="K37">
        <v>10711.44</v>
      </c>
    </row>
    <row r="38" spans="1:11" x14ac:dyDescent="0.25">
      <c r="A38" t="str">
        <f>"8824445262"</f>
        <v>8824445262</v>
      </c>
      <c r="B38" t="str">
        <f t="shared" si="1"/>
        <v>06363391001</v>
      </c>
      <c r="C38" t="s">
        <v>16</v>
      </c>
      <c r="D38" t="s">
        <v>102</v>
      </c>
      <c r="E38" t="s">
        <v>18</v>
      </c>
      <c r="F38" s="1" t="s">
        <v>56</v>
      </c>
      <c r="G38" t="s">
        <v>57</v>
      </c>
      <c r="H38">
        <v>0</v>
      </c>
      <c r="I38" s="2">
        <v>44470</v>
      </c>
      <c r="J38" s="2">
        <v>44834</v>
      </c>
      <c r="K38">
        <v>403943.56</v>
      </c>
    </row>
    <row r="39" spans="1:11" x14ac:dyDescent="0.25">
      <c r="A39" t="str">
        <f>"8826528952"</f>
        <v>8826528952</v>
      </c>
      <c r="B39" t="str">
        <f t="shared" si="1"/>
        <v>06363391001</v>
      </c>
      <c r="C39" t="s">
        <v>16</v>
      </c>
      <c r="D39" t="s">
        <v>103</v>
      </c>
      <c r="E39" t="s">
        <v>18</v>
      </c>
      <c r="F39" s="1" t="s">
        <v>104</v>
      </c>
      <c r="G39" t="s">
        <v>105</v>
      </c>
      <c r="H39">
        <v>0</v>
      </c>
      <c r="I39" s="2">
        <v>44470</v>
      </c>
      <c r="J39" s="2">
        <v>44834</v>
      </c>
      <c r="K39">
        <v>63394.43</v>
      </c>
    </row>
    <row r="40" spans="1:11" x14ac:dyDescent="0.25">
      <c r="A40" t="str">
        <f>"8660061C67"</f>
        <v>8660061C67</v>
      </c>
      <c r="B40" t="str">
        <f t="shared" si="1"/>
        <v>06363391001</v>
      </c>
      <c r="C40" t="s">
        <v>16</v>
      </c>
      <c r="D40" t="s">
        <v>106</v>
      </c>
      <c r="E40" t="s">
        <v>52</v>
      </c>
      <c r="F40" s="1" t="s">
        <v>107</v>
      </c>
      <c r="G40" t="s">
        <v>108</v>
      </c>
      <c r="H40">
        <v>110000</v>
      </c>
      <c r="I40" s="2">
        <v>44455</v>
      </c>
      <c r="J40" s="2">
        <v>44985</v>
      </c>
      <c r="K40">
        <v>94327.62</v>
      </c>
    </row>
    <row r="41" spans="1:11" x14ac:dyDescent="0.25">
      <c r="A41" t="str">
        <f>"Z4E33822AE"</f>
        <v>Z4E33822AE</v>
      </c>
      <c r="B41" t="str">
        <f t="shared" si="1"/>
        <v>06363391001</v>
      </c>
      <c r="C41" t="s">
        <v>16</v>
      </c>
      <c r="D41" t="s">
        <v>109</v>
      </c>
      <c r="E41" t="s">
        <v>43</v>
      </c>
      <c r="F41" s="1" t="s">
        <v>110</v>
      </c>
      <c r="G41" t="s">
        <v>111</v>
      </c>
      <c r="H41">
        <v>8726.76</v>
      </c>
      <c r="I41" s="2">
        <v>44488</v>
      </c>
      <c r="J41" s="2">
        <v>44530</v>
      </c>
      <c r="K41">
        <v>8726.76</v>
      </c>
    </row>
    <row r="42" spans="1:11" x14ac:dyDescent="0.25">
      <c r="A42" t="str">
        <f>"ZC63369499"</f>
        <v>ZC63369499</v>
      </c>
      <c r="B42" t="str">
        <f t="shared" si="1"/>
        <v>06363391001</v>
      </c>
      <c r="C42" t="s">
        <v>16</v>
      </c>
      <c r="D42" t="s">
        <v>112</v>
      </c>
      <c r="E42" t="s">
        <v>43</v>
      </c>
      <c r="F42" s="1" t="s">
        <v>113</v>
      </c>
      <c r="G42" t="s">
        <v>114</v>
      </c>
      <c r="H42">
        <v>6000</v>
      </c>
      <c r="I42" s="2">
        <v>44499</v>
      </c>
      <c r="J42" s="2">
        <v>44505</v>
      </c>
      <c r="K42">
        <v>6000</v>
      </c>
    </row>
    <row r="43" spans="1:11" x14ac:dyDescent="0.25">
      <c r="A43" t="str">
        <f>"ZA33381E23"</f>
        <v>ZA33381E23</v>
      </c>
      <c r="B43" t="str">
        <f t="shared" si="1"/>
        <v>06363391001</v>
      </c>
      <c r="C43" t="s">
        <v>16</v>
      </c>
      <c r="D43" t="s">
        <v>115</v>
      </c>
      <c r="E43" t="s">
        <v>43</v>
      </c>
      <c r="F43" s="1" t="s">
        <v>116</v>
      </c>
      <c r="G43" t="s">
        <v>93</v>
      </c>
      <c r="H43">
        <v>11321.79</v>
      </c>
      <c r="I43" s="2">
        <v>44529</v>
      </c>
      <c r="J43" s="2">
        <v>44529</v>
      </c>
      <c r="K43">
        <v>9592.7099999999991</v>
      </c>
    </row>
    <row r="44" spans="1:11" x14ac:dyDescent="0.25">
      <c r="A44" t="str">
        <f>"Z9F34006B5"</f>
        <v>Z9F34006B5</v>
      </c>
      <c r="B44" t="str">
        <f t="shared" si="1"/>
        <v>06363391001</v>
      </c>
      <c r="C44" t="s">
        <v>16</v>
      </c>
      <c r="D44" t="s">
        <v>117</v>
      </c>
      <c r="E44" t="s">
        <v>43</v>
      </c>
      <c r="F44" s="1" t="s">
        <v>25</v>
      </c>
      <c r="G44" t="s">
        <v>26</v>
      </c>
      <c r="H44">
        <v>500</v>
      </c>
      <c r="I44" s="2">
        <v>44470</v>
      </c>
      <c r="J44" s="2">
        <v>44531</v>
      </c>
      <c r="K44">
        <v>152.30000000000001</v>
      </c>
    </row>
    <row r="45" spans="1:11" x14ac:dyDescent="0.25">
      <c r="A45" t="str">
        <f>"9012373D76"</f>
        <v>9012373D76</v>
      </c>
      <c r="B45" t="str">
        <f t="shared" si="1"/>
        <v>06363391001</v>
      </c>
      <c r="C45" t="s">
        <v>16</v>
      </c>
      <c r="D45" t="s">
        <v>118</v>
      </c>
      <c r="E45" t="s">
        <v>18</v>
      </c>
      <c r="F45" s="1" t="s">
        <v>119</v>
      </c>
      <c r="G45" t="s">
        <v>120</v>
      </c>
      <c r="H45">
        <v>76622.42</v>
      </c>
      <c r="I45" s="2">
        <v>44562</v>
      </c>
      <c r="J45" s="2">
        <v>45657</v>
      </c>
      <c r="K45">
        <v>43526.58</v>
      </c>
    </row>
    <row r="46" spans="1:11" x14ac:dyDescent="0.25">
      <c r="A46" t="str">
        <f>"8907192F5A"</f>
        <v>8907192F5A</v>
      </c>
      <c r="B46" t="str">
        <f t="shared" si="1"/>
        <v>06363391001</v>
      </c>
      <c r="C46" t="s">
        <v>16</v>
      </c>
      <c r="D46" t="s">
        <v>121</v>
      </c>
      <c r="E46" t="s">
        <v>18</v>
      </c>
      <c r="F46" s="1" t="s">
        <v>122</v>
      </c>
      <c r="G46" t="s">
        <v>123</v>
      </c>
      <c r="H46">
        <v>350412.66</v>
      </c>
      <c r="I46" s="2">
        <v>44501</v>
      </c>
      <c r="J46" s="2">
        <v>45541</v>
      </c>
      <c r="K46">
        <v>128519.86</v>
      </c>
    </row>
    <row r="47" spans="1:11" x14ac:dyDescent="0.25">
      <c r="A47" t="str">
        <f>"Z8B349C292"</f>
        <v>Z8B349C292</v>
      </c>
      <c r="B47" t="str">
        <f t="shared" si="1"/>
        <v>06363391001</v>
      </c>
      <c r="C47" t="s">
        <v>16</v>
      </c>
      <c r="D47" t="s">
        <v>124</v>
      </c>
      <c r="E47" t="s">
        <v>43</v>
      </c>
      <c r="F47" s="1" t="s">
        <v>125</v>
      </c>
      <c r="G47" t="s">
        <v>126</v>
      </c>
      <c r="H47">
        <v>616.5</v>
      </c>
      <c r="I47" s="2">
        <v>44559</v>
      </c>
      <c r="J47" s="2">
        <v>44559</v>
      </c>
      <c r="K47">
        <v>616.5</v>
      </c>
    </row>
    <row r="48" spans="1:11" x14ac:dyDescent="0.25">
      <c r="A48" t="str">
        <f>"Z93349C2C4"</f>
        <v>Z93349C2C4</v>
      </c>
      <c r="B48" t="str">
        <f t="shared" si="1"/>
        <v>06363391001</v>
      </c>
      <c r="C48" t="s">
        <v>16</v>
      </c>
      <c r="D48" t="s">
        <v>127</v>
      </c>
      <c r="E48" t="s">
        <v>43</v>
      </c>
      <c r="F48" s="1" t="s">
        <v>128</v>
      </c>
      <c r="G48" t="s">
        <v>129</v>
      </c>
      <c r="H48">
        <v>1150</v>
      </c>
      <c r="I48" s="2">
        <v>44561</v>
      </c>
      <c r="J48" s="2">
        <v>44561</v>
      </c>
      <c r="K48">
        <v>1150</v>
      </c>
    </row>
    <row r="49" spans="1:11" x14ac:dyDescent="0.25">
      <c r="A49" t="str">
        <f>"Z1032A5602"</f>
        <v>Z1032A5602</v>
      </c>
      <c r="B49" t="str">
        <f t="shared" si="1"/>
        <v>06363391001</v>
      </c>
      <c r="C49" t="s">
        <v>16</v>
      </c>
      <c r="D49" t="s">
        <v>130</v>
      </c>
      <c r="E49" t="s">
        <v>43</v>
      </c>
      <c r="F49" s="1" t="s">
        <v>89</v>
      </c>
      <c r="G49" t="s">
        <v>90</v>
      </c>
      <c r="H49">
        <v>800</v>
      </c>
      <c r="I49" s="2">
        <v>44407</v>
      </c>
      <c r="J49" s="2">
        <v>44415</v>
      </c>
      <c r="K49">
        <v>800</v>
      </c>
    </row>
    <row r="50" spans="1:11" x14ac:dyDescent="0.25">
      <c r="A50" t="str">
        <f>"Z2E3447316"</f>
        <v>Z2E3447316</v>
      </c>
      <c r="B50" t="str">
        <f t="shared" si="1"/>
        <v>06363391001</v>
      </c>
      <c r="C50" t="s">
        <v>16</v>
      </c>
      <c r="D50" t="s">
        <v>131</v>
      </c>
      <c r="E50" t="s">
        <v>43</v>
      </c>
      <c r="F50" s="1" t="s">
        <v>132</v>
      </c>
      <c r="G50" t="s">
        <v>133</v>
      </c>
      <c r="H50">
        <v>1540</v>
      </c>
      <c r="I50" s="2">
        <v>44564</v>
      </c>
      <c r="J50" s="2">
        <v>44578</v>
      </c>
      <c r="K50">
        <v>1540</v>
      </c>
    </row>
    <row r="51" spans="1:11" x14ac:dyDescent="0.25">
      <c r="A51" t="str">
        <f>"Z193472A76"</f>
        <v>Z193472A76</v>
      </c>
      <c r="B51" t="str">
        <f t="shared" si="1"/>
        <v>06363391001</v>
      </c>
      <c r="C51" t="s">
        <v>16</v>
      </c>
      <c r="D51" t="s">
        <v>134</v>
      </c>
      <c r="E51" t="s">
        <v>43</v>
      </c>
      <c r="F51" s="1" t="s">
        <v>135</v>
      </c>
      <c r="G51" t="s">
        <v>136</v>
      </c>
      <c r="H51">
        <v>20108</v>
      </c>
      <c r="I51" s="2">
        <v>44593</v>
      </c>
      <c r="J51" s="2">
        <v>44620</v>
      </c>
      <c r="K51">
        <v>20108</v>
      </c>
    </row>
    <row r="52" spans="1:11" x14ac:dyDescent="0.25">
      <c r="A52" t="str">
        <f>"Z9C352CB2D"</f>
        <v>Z9C352CB2D</v>
      </c>
      <c r="B52" t="str">
        <f t="shared" si="1"/>
        <v>06363391001</v>
      </c>
      <c r="C52" t="s">
        <v>16</v>
      </c>
      <c r="D52" t="s">
        <v>137</v>
      </c>
      <c r="E52" t="s">
        <v>43</v>
      </c>
      <c r="F52" s="1" t="s">
        <v>116</v>
      </c>
      <c r="G52" t="s">
        <v>93</v>
      </c>
      <c r="H52">
        <v>1924.03</v>
      </c>
      <c r="I52" s="2">
        <v>44608</v>
      </c>
      <c r="J52" s="2">
        <v>44613</v>
      </c>
      <c r="K52">
        <v>1577.07</v>
      </c>
    </row>
    <row r="53" spans="1:11" x14ac:dyDescent="0.25">
      <c r="A53" t="str">
        <f>"ZA53559B4E"</f>
        <v>ZA53559B4E</v>
      </c>
      <c r="B53" t="str">
        <f t="shared" si="1"/>
        <v>06363391001</v>
      </c>
      <c r="C53" t="s">
        <v>16</v>
      </c>
      <c r="D53" t="s">
        <v>138</v>
      </c>
      <c r="E53" t="s">
        <v>43</v>
      </c>
      <c r="F53" s="1" t="s">
        <v>139</v>
      </c>
      <c r="G53" t="s">
        <v>140</v>
      </c>
      <c r="H53">
        <v>840</v>
      </c>
      <c r="I53" s="2">
        <v>44620</v>
      </c>
      <c r="J53" s="2">
        <v>44620</v>
      </c>
      <c r="K53">
        <v>840</v>
      </c>
    </row>
    <row r="54" spans="1:11" x14ac:dyDescent="0.25">
      <c r="A54" t="str">
        <f>"Z8734DF802"</f>
        <v>Z8734DF802</v>
      </c>
      <c r="B54" t="str">
        <f t="shared" si="1"/>
        <v>06363391001</v>
      </c>
      <c r="C54" t="s">
        <v>16</v>
      </c>
      <c r="D54" t="s">
        <v>141</v>
      </c>
      <c r="E54" t="s">
        <v>43</v>
      </c>
      <c r="F54" s="1" t="s">
        <v>142</v>
      </c>
      <c r="G54" t="s">
        <v>143</v>
      </c>
      <c r="H54">
        <v>2400</v>
      </c>
      <c r="I54" s="2">
        <v>44585</v>
      </c>
      <c r="J54" s="2">
        <v>44616</v>
      </c>
      <c r="K54">
        <v>2400</v>
      </c>
    </row>
    <row r="55" spans="1:11" x14ac:dyDescent="0.25">
      <c r="A55" t="str">
        <f>"ZA834DF814"</f>
        <v>ZA834DF814</v>
      </c>
      <c r="B55" t="str">
        <f t="shared" si="1"/>
        <v>06363391001</v>
      </c>
      <c r="C55" t="s">
        <v>16</v>
      </c>
      <c r="D55" t="s">
        <v>141</v>
      </c>
      <c r="E55" t="s">
        <v>43</v>
      </c>
      <c r="F55" s="1" t="s">
        <v>144</v>
      </c>
      <c r="G55" t="s">
        <v>145</v>
      </c>
      <c r="H55">
        <v>3600</v>
      </c>
      <c r="I55" s="2">
        <v>44585</v>
      </c>
      <c r="J55" s="2">
        <v>44616</v>
      </c>
      <c r="K55">
        <v>3600</v>
      </c>
    </row>
    <row r="56" spans="1:11" x14ac:dyDescent="0.25">
      <c r="A56" t="str">
        <f>"Z663549535"</f>
        <v>Z663549535</v>
      </c>
      <c r="B56" t="str">
        <f t="shared" si="1"/>
        <v>06363391001</v>
      </c>
      <c r="C56" t="s">
        <v>16</v>
      </c>
      <c r="D56" t="s">
        <v>146</v>
      </c>
      <c r="E56" t="s">
        <v>18</v>
      </c>
      <c r="F56" s="1" t="s">
        <v>147</v>
      </c>
      <c r="G56" t="s">
        <v>148</v>
      </c>
      <c r="H56">
        <v>37233.199999999997</v>
      </c>
      <c r="I56" s="2">
        <v>44617</v>
      </c>
      <c r="J56" s="2">
        <v>44974</v>
      </c>
      <c r="K56">
        <v>16252.2</v>
      </c>
    </row>
    <row r="57" spans="1:11" x14ac:dyDescent="0.25">
      <c r="A57" t="str">
        <f>"Z42357D8AB"</f>
        <v>Z42357D8AB</v>
      </c>
      <c r="B57" t="str">
        <f t="shared" si="1"/>
        <v>06363391001</v>
      </c>
      <c r="C57" t="s">
        <v>16</v>
      </c>
      <c r="D57" t="s">
        <v>149</v>
      </c>
      <c r="E57" t="s">
        <v>43</v>
      </c>
      <c r="F57" s="1" t="s">
        <v>150</v>
      </c>
      <c r="G57" t="s">
        <v>151</v>
      </c>
      <c r="H57">
        <v>1200</v>
      </c>
      <c r="I57" s="2">
        <v>44630</v>
      </c>
      <c r="J57" s="2">
        <v>44651</v>
      </c>
      <c r="K57">
        <v>1200</v>
      </c>
    </row>
    <row r="58" spans="1:11" x14ac:dyDescent="0.25">
      <c r="A58" t="str">
        <f>"ZAB357D889"</f>
        <v>ZAB357D889</v>
      </c>
      <c r="B58" t="str">
        <f t="shared" si="1"/>
        <v>06363391001</v>
      </c>
      <c r="C58" t="s">
        <v>16</v>
      </c>
      <c r="D58" t="s">
        <v>141</v>
      </c>
      <c r="E58" t="s">
        <v>43</v>
      </c>
      <c r="F58" s="1" t="s">
        <v>152</v>
      </c>
      <c r="G58" t="s">
        <v>153</v>
      </c>
      <c r="H58">
        <v>986</v>
      </c>
      <c r="I58" s="2">
        <v>44630</v>
      </c>
      <c r="J58" s="2">
        <v>44651</v>
      </c>
      <c r="K58">
        <v>986</v>
      </c>
    </row>
    <row r="59" spans="1:11" x14ac:dyDescent="0.25">
      <c r="A59" t="str">
        <f>"9376237B89"</f>
        <v>9376237B89</v>
      </c>
      <c r="B59" t="str">
        <f t="shared" si="1"/>
        <v>06363391001</v>
      </c>
      <c r="C59" t="s">
        <v>16</v>
      </c>
      <c r="D59" t="s">
        <v>154</v>
      </c>
      <c r="E59" t="s">
        <v>18</v>
      </c>
      <c r="F59" s="1" t="s">
        <v>155</v>
      </c>
      <c r="G59" t="s">
        <v>156</v>
      </c>
      <c r="H59">
        <v>834076.36</v>
      </c>
      <c r="I59" s="2">
        <v>44635</v>
      </c>
      <c r="J59" s="2">
        <v>46033</v>
      </c>
      <c r="K59">
        <v>139063.74</v>
      </c>
    </row>
    <row r="60" spans="1:11" x14ac:dyDescent="0.25">
      <c r="A60" t="str">
        <f>"Z9F35C6219"</f>
        <v>Z9F35C6219</v>
      </c>
      <c r="B60" t="str">
        <f t="shared" si="1"/>
        <v>06363391001</v>
      </c>
      <c r="C60" t="s">
        <v>16</v>
      </c>
      <c r="D60" t="s">
        <v>157</v>
      </c>
      <c r="E60" t="s">
        <v>18</v>
      </c>
      <c r="F60" s="1" t="s">
        <v>158</v>
      </c>
      <c r="G60" t="s">
        <v>159</v>
      </c>
      <c r="H60">
        <v>16932.2</v>
      </c>
      <c r="I60" s="2">
        <v>44649</v>
      </c>
      <c r="J60" s="2">
        <v>45006</v>
      </c>
      <c r="K60">
        <v>16932.2</v>
      </c>
    </row>
    <row r="61" spans="1:11" x14ac:dyDescent="0.25">
      <c r="A61" t="str">
        <f>"91626298A4"</f>
        <v>91626298A4</v>
      </c>
      <c r="B61" t="str">
        <f t="shared" si="1"/>
        <v>06363391001</v>
      </c>
      <c r="C61" t="s">
        <v>16</v>
      </c>
      <c r="D61" t="s">
        <v>160</v>
      </c>
      <c r="E61" t="s">
        <v>18</v>
      </c>
      <c r="F61" s="1" t="s">
        <v>161</v>
      </c>
      <c r="G61" t="s">
        <v>162</v>
      </c>
      <c r="H61">
        <v>1628733.68</v>
      </c>
      <c r="I61" s="2">
        <v>44683</v>
      </c>
      <c r="J61" s="2">
        <v>46142</v>
      </c>
      <c r="K61">
        <v>404456.26</v>
      </c>
    </row>
    <row r="62" spans="1:11" x14ac:dyDescent="0.25">
      <c r="A62" t="str">
        <f>"ZF135A03B8"</f>
        <v>ZF135A03B8</v>
      </c>
      <c r="B62" t="str">
        <f t="shared" si="1"/>
        <v>06363391001</v>
      </c>
      <c r="C62" t="s">
        <v>16</v>
      </c>
      <c r="D62" t="s">
        <v>163</v>
      </c>
      <c r="E62" t="s">
        <v>52</v>
      </c>
      <c r="H62">
        <v>0</v>
      </c>
      <c r="K62">
        <v>0</v>
      </c>
    </row>
    <row r="63" spans="1:11" x14ac:dyDescent="0.25">
      <c r="A63" t="str">
        <f>"ZCF36417F9"</f>
        <v>ZCF36417F9</v>
      </c>
      <c r="B63" t="str">
        <f t="shared" si="1"/>
        <v>06363391001</v>
      </c>
      <c r="C63" t="s">
        <v>16</v>
      </c>
      <c r="D63" t="s">
        <v>164</v>
      </c>
      <c r="E63" t="s">
        <v>43</v>
      </c>
      <c r="F63" s="1" t="s">
        <v>165</v>
      </c>
      <c r="G63" t="s">
        <v>166</v>
      </c>
      <c r="H63">
        <v>14356</v>
      </c>
      <c r="I63" s="2">
        <v>44693</v>
      </c>
      <c r="J63" s="2">
        <v>44834</v>
      </c>
      <c r="K63">
        <v>14356</v>
      </c>
    </row>
    <row r="64" spans="1:11" x14ac:dyDescent="0.25">
      <c r="A64" t="str">
        <f>"Z1E3616BF1"</f>
        <v>Z1E3616BF1</v>
      </c>
      <c r="B64" t="str">
        <f t="shared" si="1"/>
        <v>06363391001</v>
      </c>
      <c r="C64" t="s">
        <v>16</v>
      </c>
      <c r="D64" t="s">
        <v>167</v>
      </c>
      <c r="E64" t="s">
        <v>18</v>
      </c>
      <c r="F64" s="1" t="s">
        <v>168</v>
      </c>
      <c r="G64" t="s">
        <v>169</v>
      </c>
      <c r="H64">
        <v>3000</v>
      </c>
      <c r="I64" s="2">
        <v>44682</v>
      </c>
      <c r="J64" s="2">
        <v>45626</v>
      </c>
      <c r="K64">
        <v>80.34</v>
      </c>
    </row>
    <row r="65" spans="1:11" x14ac:dyDescent="0.25">
      <c r="A65" t="str">
        <f>"Z103664A44"</f>
        <v>Z103664A44</v>
      </c>
      <c r="B65" t="str">
        <f t="shared" si="1"/>
        <v>06363391001</v>
      </c>
      <c r="C65" t="s">
        <v>16</v>
      </c>
      <c r="D65" t="s">
        <v>170</v>
      </c>
      <c r="E65" t="s">
        <v>43</v>
      </c>
      <c r="F65" s="1" t="s">
        <v>171</v>
      </c>
      <c r="G65" t="s">
        <v>172</v>
      </c>
      <c r="H65">
        <v>7441.83</v>
      </c>
      <c r="I65" s="2">
        <v>44713</v>
      </c>
      <c r="J65" s="2">
        <v>44727</v>
      </c>
      <c r="K65">
        <v>7441.83</v>
      </c>
    </row>
    <row r="66" spans="1:11" x14ac:dyDescent="0.25">
      <c r="A66" t="str">
        <f>"ZF636A56D8"</f>
        <v>ZF636A56D8</v>
      </c>
      <c r="B66" t="str">
        <f t="shared" si="1"/>
        <v>06363391001</v>
      </c>
      <c r="C66" t="s">
        <v>16</v>
      </c>
      <c r="D66" t="s">
        <v>173</v>
      </c>
      <c r="E66" t="s">
        <v>43</v>
      </c>
      <c r="F66" s="1" t="s">
        <v>174</v>
      </c>
      <c r="G66" t="s">
        <v>156</v>
      </c>
      <c r="H66">
        <v>11015.89</v>
      </c>
      <c r="I66" s="2">
        <v>44713</v>
      </c>
      <c r="J66" s="2">
        <v>44742</v>
      </c>
      <c r="K66">
        <v>11015.89</v>
      </c>
    </row>
    <row r="67" spans="1:11" x14ac:dyDescent="0.25">
      <c r="A67" t="str">
        <f>"Z4336C3FE5"</f>
        <v>Z4336C3FE5</v>
      </c>
      <c r="B67" t="str">
        <f t="shared" ref="B67:B103" si="2">"06363391001"</f>
        <v>06363391001</v>
      </c>
      <c r="C67" t="s">
        <v>16</v>
      </c>
      <c r="D67" t="s">
        <v>175</v>
      </c>
      <c r="E67" t="s">
        <v>43</v>
      </c>
      <c r="F67" s="1" t="s">
        <v>176</v>
      </c>
      <c r="G67" t="s">
        <v>177</v>
      </c>
      <c r="H67">
        <v>6300</v>
      </c>
      <c r="I67" s="2">
        <v>44756</v>
      </c>
      <c r="J67" s="2">
        <v>44771</v>
      </c>
      <c r="K67">
        <v>6300</v>
      </c>
    </row>
    <row r="68" spans="1:11" x14ac:dyDescent="0.25">
      <c r="A68" t="str">
        <f>"Z0536B41E9"</f>
        <v>Z0536B41E9</v>
      </c>
      <c r="B68" t="str">
        <f t="shared" si="2"/>
        <v>06363391001</v>
      </c>
      <c r="C68" t="s">
        <v>16</v>
      </c>
      <c r="D68" t="s">
        <v>178</v>
      </c>
      <c r="E68" t="s">
        <v>43</v>
      </c>
      <c r="F68" s="1" t="s">
        <v>116</v>
      </c>
      <c r="G68" t="s">
        <v>93</v>
      </c>
      <c r="H68">
        <v>1200</v>
      </c>
      <c r="I68" s="2">
        <v>44727</v>
      </c>
      <c r="J68" s="2">
        <v>44734</v>
      </c>
      <c r="K68">
        <v>0</v>
      </c>
    </row>
    <row r="69" spans="1:11" x14ac:dyDescent="0.25">
      <c r="A69" t="str">
        <f>"ZAB372DCC3"</f>
        <v>ZAB372DCC3</v>
      </c>
      <c r="B69" t="str">
        <f t="shared" si="2"/>
        <v>06363391001</v>
      </c>
      <c r="C69" t="s">
        <v>16</v>
      </c>
      <c r="D69" t="s">
        <v>179</v>
      </c>
      <c r="E69" t="s">
        <v>43</v>
      </c>
      <c r="F69" s="1" t="s">
        <v>180</v>
      </c>
      <c r="G69" t="s">
        <v>181</v>
      </c>
      <c r="H69">
        <v>0</v>
      </c>
      <c r="I69" s="2">
        <v>44774</v>
      </c>
      <c r="J69" s="2">
        <v>45138</v>
      </c>
      <c r="K69">
        <v>0</v>
      </c>
    </row>
    <row r="70" spans="1:11" x14ac:dyDescent="0.25">
      <c r="A70" t="str">
        <f>"ZA63731A2A"</f>
        <v>ZA63731A2A</v>
      </c>
      <c r="B70" t="str">
        <f t="shared" si="2"/>
        <v>06363391001</v>
      </c>
      <c r="C70" t="s">
        <v>16</v>
      </c>
      <c r="D70" t="s">
        <v>182</v>
      </c>
      <c r="E70" t="s">
        <v>43</v>
      </c>
      <c r="F70" s="1" t="s">
        <v>183</v>
      </c>
      <c r="G70" t="s">
        <v>184</v>
      </c>
      <c r="H70">
        <v>250</v>
      </c>
      <c r="I70" s="2">
        <v>44761</v>
      </c>
      <c r="J70" s="2">
        <v>44767</v>
      </c>
      <c r="K70">
        <v>250</v>
      </c>
    </row>
    <row r="71" spans="1:11" x14ac:dyDescent="0.25">
      <c r="A71" t="str">
        <f>"Z4837300D4"</f>
        <v>Z4837300D4</v>
      </c>
      <c r="B71" t="str">
        <f t="shared" si="2"/>
        <v>06363391001</v>
      </c>
      <c r="C71" t="s">
        <v>16</v>
      </c>
      <c r="D71" t="s">
        <v>185</v>
      </c>
      <c r="E71" t="s">
        <v>43</v>
      </c>
      <c r="F71" s="1" t="s">
        <v>176</v>
      </c>
      <c r="G71" t="s">
        <v>177</v>
      </c>
      <c r="H71">
        <v>3300</v>
      </c>
      <c r="I71" s="2">
        <v>44764</v>
      </c>
      <c r="J71" s="2">
        <v>44778</v>
      </c>
      <c r="K71">
        <v>3300</v>
      </c>
    </row>
    <row r="72" spans="1:11" x14ac:dyDescent="0.25">
      <c r="A72" t="str">
        <f>"Z773725EF9"</f>
        <v>Z773725EF9</v>
      </c>
      <c r="B72" t="str">
        <f t="shared" si="2"/>
        <v>06363391001</v>
      </c>
      <c r="C72" t="s">
        <v>16</v>
      </c>
      <c r="D72" t="s">
        <v>186</v>
      </c>
      <c r="E72" t="s">
        <v>18</v>
      </c>
      <c r="F72" s="1" t="s">
        <v>187</v>
      </c>
      <c r="G72" t="s">
        <v>188</v>
      </c>
      <c r="H72">
        <v>6820.34</v>
      </c>
      <c r="I72" s="2">
        <v>44757</v>
      </c>
      <c r="J72" s="2">
        <v>44734</v>
      </c>
      <c r="K72">
        <v>6820.33</v>
      </c>
    </row>
    <row r="73" spans="1:11" x14ac:dyDescent="0.25">
      <c r="A73" t="str">
        <f>"Z3137649C1"</f>
        <v>Z3137649C1</v>
      </c>
      <c r="B73" t="str">
        <f t="shared" si="2"/>
        <v>06363391001</v>
      </c>
      <c r="C73" t="s">
        <v>16</v>
      </c>
      <c r="D73" t="s">
        <v>189</v>
      </c>
      <c r="E73" t="s">
        <v>43</v>
      </c>
      <c r="F73" s="1" t="s">
        <v>190</v>
      </c>
      <c r="G73" t="s">
        <v>191</v>
      </c>
      <c r="H73">
        <v>35000</v>
      </c>
      <c r="I73" s="2">
        <v>44782</v>
      </c>
      <c r="J73" s="2">
        <v>44826</v>
      </c>
      <c r="K73">
        <v>35000</v>
      </c>
    </row>
    <row r="74" spans="1:11" x14ac:dyDescent="0.25">
      <c r="A74" t="str">
        <f>"914465258E"</f>
        <v>914465258E</v>
      </c>
      <c r="B74" t="str">
        <f t="shared" si="2"/>
        <v>06363391001</v>
      </c>
      <c r="C74" t="s">
        <v>16</v>
      </c>
      <c r="D74" t="s">
        <v>192</v>
      </c>
      <c r="E74" t="s">
        <v>52</v>
      </c>
      <c r="F74" s="1" t="s">
        <v>193</v>
      </c>
      <c r="G74" t="s">
        <v>194</v>
      </c>
      <c r="H74">
        <v>195382.39999999999</v>
      </c>
      <c r="I74" s="2">
        <v>44805</v>
      </c>
      <c r="J74" s="2">
        <v>45535</v>
      </c>
      <c r="K74">
        <v>18365.22</v>
      </c>
    </row>
    <row r="75" spans="1:11" x14ac:dyDescent="0.25">
      <c r="A75" t="str">
        <f>"ZEE37D3470"</f>
        <v>ZEE37D3470</v>
      </c>
      <c r="B75" t="str">
        <f t="shared" si="2"/>
        <v>06363391001</v>
      </c>
      <c r="C75" t="s">
        <v>16</v>
      </c>
      <c r="D75" t="s">
        <v>195</v>
      </c>
      <c r="E75" t="s">
        <v>43</v>
      </c>
      <c r="F75" s="1" t="s">
        <v>196</v>
      </c>
      <c r="G75" t="s">
        <v>197</v>
      </c>
      <c r="H75">
        <v>1560</v>
      </c>
      <c r="I75" s="2">
        <v>44825</v>
      </c>
      <c r="J75" s="2">
        <v>45190</v>
      </c>
      <c r="K75">
        <v>0</v>
      </c>
    </row>
    <row r="76" spans="1:11" x14ac:dyDescent="0.25">
      <c r="A76" t="str">
        <f>"ZC237EDBE8"</f>
        <v>ZC237EDBE8</v>
      </c>
      <c r="B76" t="str">
        <f t="shared" si="2"/>
        <v>06363391001</v>
      </c>
      <c r="C76" t="s">
        <v>16</v>
      </c>
      <c r="D76" t="s">
        <v>198</v>
      </c>
      <c r="E76" t="s">
        <v>18</v>
      </c>
      <c r="F76" s="1" t="s">
        <v>199</v>
      </c>
      <c r="G76" t="s">
        <v>200</v>
      </c>
      <c r="H76">
        <v>23134.400000000001</v>
      </c>
      <c r="I76" s="2">
        <v>44970</v>
      </c>
      <c r="J76" s="2">
        <v>46796</v>
      </c>
      <c r="K76">
        <v>0</v>
      </c>
    </row>
    <row r="77" spans="1:11" x14ac:dyDescent="0.25">
      <c r="A77" t="str">
        <f>"Z5137A91B8"</f>
        <v>Z5137A91B8</v>
      </c>
      <c r="B77" t="str">
        <f t="shared" si="2"/>
        <v>06363391001</v>
      </c>
      <c r="C77" t="s">
        <v>16</v>
      </c>
      <c r="D77" t="s">
        <v>201</v>
      </c>
      <c r="E77" t="s">
        <v>43</v>
      </c>
      <c r="F77" s="1" t="s">
        <v>183</v>
      </c>
      <c r="G77" t="s">
        <v>184</v>
      </c>
      <c r="H77">
        <v>1600</v>
      </c>
      <c r="I77" s="2">
        <v>44816</v>
      </c>
      <c r="J77" s="2">
        <v>44846</v>
      </c>
      <c r="K77">
        <v>1600</v>
      </c>
    </row>
    <row r="78" spans="1:11" x14ac:dyDescent="0.25">
      <c r="A78" t="str">
        <f>"9444892B6F"</f>
        <v>9444892B6F</v>
      </c>
      <c r="B78" t="str">
        <f t="shared" si="2"/>
        <v>06363391001</v>
      </c>
      <c r="C78" t="s">
        <v>16</v>
      </c>
      <c r="D78" t="s">
        <v>202</v>
      </c>
      <c r="E78" t="s">
        <v>18</v>
      </c>
      <c r="F78" s="1" t="s">
        <v>104</v>
      </c>
      <c r="G78" t="s">
        <v>105</v>
      </c>
      <c r="H78">
        <v>0</v>
      </c>
      <c r="I78" s="2">
        <v>44835</v>
      </c>
      <c r="J78" s="2">
        <v>45199</v>
      </c>
      <c r="K78">
        <v>79553.240000000005</v>
      </c>
    </row>
    <row r="79" spans="1:11" x14ac:dyDescent="0.25">
      <c r="A79" t="str">
        <f>"ZC7372195A"</f>
        <v>ZC7372195A</v>
      </c>
      <c r="B79" t="str">
        <f t="shared" si="2"/>
        <v>06363391001</v>
      </c>
      <c r="C79" t="s">
        <v>16</v>
      </c>
      <c r="D79" t="s">
        <v>203</v>
      </c>
      <c r="E79" t="s">
        <v>18</v>
      </c>
      <c r="F79" s="1" t="s">
        <v>22</v>
      </c>
      <c r="G79" t="s">
        <v>23</v>
      </c>
      <c r="H79">
        <v>0</v>
      </c>
      <c r="I79" s="2">
        <v>44835</v>
      </c>
      <c r="J79" s="2">
        <v>45199</v>
      </c>
      <c r="K79">
        <v>5269.67</v>
      </c>
    </row>
    <row r="80" spans="1:11" x14ac:dyDescent="0.25">
      <c r="A80" t="str">
        <f>"Z6137E4057"</f>
        <v>Z6137E4057</v>
      </c>
      <c r="B80" t="str">
        <f t="shared" si="2"/>
        <v>06363391001</v>
      </c>
      <c r="C80" t="s">
        <v>16</v>
      </c>
      <c r="D80" t="s">
        <v>204</v>
      </c>
      <c r="E80" t="s">
        <v>43</v>
      </c>
      <c r="F80" s="1" t="s">
        <v>205</v>
      </c>
      <c r="G80" t="s">
        <v>206</v>
      </c>
      <c r="H80">
        <v>1376</v>
      </c>
      <c r="I80" s="2">
        <v>44842</v>
      </c>
      <c r="J80" s="2">
        <v>44842</v>
      </c>
      <c r="K80">
        <v>1376</v>
      </c>
    </row>
    <row r="81" spans="1:11" x14ac:dyDescent="0.25">
      <c r="A81" t="str">
        <f>"Z8D3824106"</f>
        <v>Z8D3824106</v>
      </c>
      <c r="B81" t="str">
        <f t="shared" si="2"/>
        <v>06363391001</v>
      </c>
      <c r="C81" t="s">
        <v>16</v>
      </c>
      <c r="D81" t="s">
        <v>207</v>
      </c>
      <c r="E81" t="s">
        <v>43</v>
      </c>
      <c r="F81" s="1" t="s">
        <v>205</v>
      </c>
      <c r="G81" t="s">
        <v>206</v>
      </c>
      <c r="H81">
        <v>1023</v>
      </c>
      <c r="I81" s="2">
        <v>44853</v>
      </c>
      <c r="J81" s="2">
        <v>44856</v>
      </c>
      <c r="K81">
        <v>1023</v>
      </c>
    </row>
    <row r="82" spans="1:11" x14ac:dyDescent="0.25">
      <c r="A82" t="str">
        <f>"ZB3380C314"</f>
        <v>ZB3380C314</v>
      </c>
      <c r="B82" t="str">
        <f t="shared" si="2"/>
        <v>06363391001</v>
      </c>
      <c r="C82" t="s">
        <v>16</v>
      </c>
      <c r="D82" t="s">
        <v>208</v>
      </c>
      <c r="E82" t="s">
        <v>43</v>
      </c>
      <c r="F82" s="1" t="s">
        <v>209</v>
      </c>
      <c r="G82" t="s">
        <v>210</v>
      </c>
      <c r="H82">
        <v>1423.5</v>
      </c>
      <c r="I82" s="2">
        <v>44852</v>
      </c>
      <c r="J82" s="2">
        <v>44854</v>
      </c>
      <c r="K82">
        <v>1423.5</v>
      </c>
    </row>
    <row r="83" spans="1:11" x14ac:dyDescent="0.25">
      <c r="A83" t="str">
        <f>"Z2A383B469"</f>
        <v>Z2A383B469</v>
      </c>
      <c r="B83" t="str">
        <f t="shared" si="2"/>
        <v>06363391001</v>
      </c>
      <c r="C83" t="s">
        <v>16</v>
      </c>
      <c r="D83" t="s">
        <v>211</v>
      </c>
      <c r="E83" t="s">
        <v>18</v>
      </c>
      <c r="F83" s="1" t="s">
        <v>212</v>
      </c>
      <c r="G83" t="s">
        <v>213</v>
      </c>
      <c r="H83">
        <v>1750</v>
      </c>
      <c r="I83" s="2">
        <v>44854</v>
      </c>
      <c r="J83" s="2">
        <v>45196</v>
      </c>
      <c r="K83">
        <v>1750</v>
      </c>
    </row>
    <row r="84" spans="1:11" x14ac:dyDescent="0.25">
      <c r="A84" t="str">
        <f>"Z6B3840E7C"</f>
        <v>Z6B3840E7C</v>
      </c>
      <c r="B84" t="str">
        <f t="shared" si="2"/>
        <v>06363391001</v>
      </c>
      <c r="C84" t="s">
        <v>16</v>
      </c>
      <c r="D84" t="s">
        <v>214</v>
      </c>
      <c r="E84" t="s">
        <v>18</v>
      </c>
      <c r="F84" s="1" t="s">
        <v>215</v>
      </c>
      <c r="G84" t="s">
        <v>216</v>
      </c>
      <c r="H84">
        <v>105.2</v>
      </c>
      <c r="I84" s="2">
        <v>44858</v>
      </c>
      <c r="J84" s="2">
        <v>45195</v>
      </c>
      <c r="K84">
        <v>71.77</v>
      </c>
    </row>
    <row r="85" spans="1:11" x14ac:dyDescent="0.25">
      <c r="A85" t="str">
        <f>"Z5C3845109"</f>
        <v>Z5C3845109</v>
      </c>
      <c r="B85" t="str">
        <f t="shared" si="2"/>
        <v>06363391001</v>
      </c>
      <c r="C85" t="s">
        <v>16</v>
      </c>
      <c r="D85" t="s">
        <v>217</v>
      </c>
      <c r="E85" t="s">
        <v>18</v>
      </c>
      <c r="F85" s="1" t="s">
        <v>218</v>
      </c>
      <c r="G85" t="s">
        <v>219</v>
      </c>
      <c r="H85">
        <v>1120</v>
      </c>
      <c r="I85" s="2">
        <v>44858</v>
      </c>
      <c r="J85" s="2">
        <v>45194</v>
      </c>
      <c r="K85">
        <v>1120</v>
      </c>
    </row>
    <row r="86" spans="1:11" x14ac:dyDescent="0.25">
      <c r="A86" t="str">
        <f>"Z0D3844C69"</f>
        <v>Z0D3844C69</v>
      </c>
      <c r="B86" t="str">
        <f t="shared" si="2"/>
        <v>06363391001</v>
      </c>
      <c r="C86" t="s">
        <v>16</v>
      </c>
      <c r="D86" t="s">
        <v>220</v>
      </c>
      <c r="E86" t="s">
        <v>43</v>
      </c>
      <c r="F86" s="1" t="s">
        <v>209</v>
      </c>
      <c r="G86" t="s">
        <v>210</v>
      </c>
      <c r="H86">
        <v>875</v>
      </c>
      <c r="I86" s="2">
        <v>44858</v>
      </c>
      <c r="J86" s="2">
        <v>44865</v>
      </c>
      <c r="K86">
        <v>751.5</v>
      </c>
    </row>
    <row r="87" spans="1:11" x14ac:dyDescent="0.25">
      <c r="A87" t="str">
        <f>"Z47385A18F"</f>
        <v>Z47385A18F</v>
      </c>
      <c r="B87" t="str">
        <f t="shared" si="2"/>
        <v>06363391001</v>
      </c>
      <c r="C87" t="s">
        <v>16</v>
      </c>
      <c r="D87" t="s">
        <v>221</v>
      </c>
      <c r="E87" t="s">
        <v>43</v>
      </c>
      <c r="F87" s="1" t="s">
        <v>171</v>
      </c>
      <c r="G87" t="s">
        <v>172</v>
      </c>
      <c r="H87">
        <v>4064.6</v>
      </c>
      <c r="I87" s="2">
        <v>44867</v>
      </c>
      <c r="J87" s="2">
        <v>44895</v>
      </c>
      <c r="K87">
        <v>0</v>
      </c>
    </row>
    <row r="88" spans="1:11" x14ac:dyDescent="0.25">
      <c r="A88" t="str">
        <f>"ZB5383F554"</f>
        <v>ZB5383F554</v>
      </c>
      <c r="B88" t="str">
        <f t="shared" si="2"/>
        <v>06363391001</v>
      </c>
      <c r="C88" t="s">
        <v>16</v>
      </c>
      <c r="D88" t="s">
        <v>222</v>
      </c>
      <c r="E88" t="s">
        <v>43</v>
      </c>
      <c r="F88" s="1" t="s">
        <v>223</v>
      </c>
      <c r="G88" t="s">
        <v>224</v>
      </c>
      <c r="H88">
        <v>461.5</v>
      </c>
      <c r="I88" s="2">
        <v>44855</v>
      </c>
      <c r="J88" s="2">
        <v>44875</v>
      </c>
      <c r="K88">
        <v>461.5</v>
      </c>
    </row>
    <row r="89" spans="1:11" x14ac:dyDescent="0.25">
      <c r="A89" t="str">
        <f>"9484287938"</f>
        <v>9484287938</v>
      </c>
      <c r="B89" t="str">
        <f t="shared" si="2"/>
        <v>06363391001</v>
      </c>
      <c r="C89" t="s">
        <v>16</v>
      </c>
      <c r="D89" t="s">
        <v>225</v>
      </c>
      <c r="E89" t="s">
        <v>18</v>
      </c>
      <c r="F89" s="1" t="s">
        <v>226</v>
      </c>
      <c r="G89" t="s">
        <v>227</v>
      </c>
      <c r="H89">
        <v>1771259</v>
      </c>
      <c r="I89" s="2">
        <v>44927</v>
      </c>
      <c r="J89" s="2">
        <v>45657</v>
      </c>
      <c r="K89">
        <v>0</v>
      </c>
    </row>
    <row r="90" spans="1:11" x14ac:dyDescent="0.25">
      <c r="A90" t="str">
        <f>"ZD43861CDD"</f>
        <v>ZD43861CDD</v>
      </c>
      <c r="B90" t="str">
        <f t="shared" si="2"/>
        <v>06363391001</v>
      </c>
      <c r="C90" t="s">
        <v>16</v>
      </c>
      <c r="D90" t="s">
        <v>228</v>
      </c>
      <c r="E90" t="s">
        <v>43</v>
      </c>
      <c r="F90" s="1" t="s">
        <v>116</v>
      </c>
      <c r="G90" t="s">
        <v>93</v>
      </c>
      <c r="H90">
        <v>16435.23</v>
      </c>
      <c r="I90" s="2">
        <v>44874</v>
      </c>
      <c r="J90" s="2">
        <v>44926</v>
      </c>
      <c r="K90">
        <v>16435.23</v>
      </c>
    </row>
    <row r="91" spans="1:11" x14ac:dyDescent="0.25">
      <c r="A91" t="str">
        <f>"Z2D385E31B"</f>
        <v>Z2D385E31B</v>
      </c>
      <c r="B91" t="str">
        <f t="shared" si="2"/>
        <v>06363391001</v>
      </c>
      <c r="C91" t="s">
        <v>16</v>
      </c>
      <c r="D91" t="s">
        <v>229</v>
      </c>
      <c r="E91" t="s">
        <v>43</v>
      </c>
      <c r="F91" s="1" t="s">
        <v>125</v>
      </c>
      <c r="G91" t="s">
        <v>126</v>
      </c>
      <c r="H91">
        <v>4516.5</v>
      </c>
      <c r="I91" s="2">
        <v>44876</v>
      </c>
      <c r="J91" s="2">
        <v>44895</v>
      </c>
      <c r="K91">
        <v>0</v>
      </c>
    </row>
    <row r="92" spans="1:11" x14ac:dyDescent="0.25">
      <c r="A92" t="str">
        <f>"Z9E389ADD5"</f>
        <v>Z9E389ADD5</v>
      </c>
      <c r="B92" t="str">
        <f t="shared" si="2"/>
        <v>06363391001</v>
      </c>
      <c r="C92" t="s">
        <v>16</v>
      </c>
      <c r="D92" t="s">
        <v>230</v>
      </c>
      <c r="E92" t="s">
        <v>43</v>
      </c>
      <c r="F92" s="1" t="s">
        <v>183</v>
      </c>
      <c r="G92" t="s">
        <v>184</v>
      </c>
      <c r="H92">
        <v>1100</v>
      </c>
      <c r="I92" s="2">
        <v>44882</v>
      </c>
      <c r="J92" s="2">
        <v>44895</v>
      </c>
      <c r="K92">
        <v>1100</v>
      </c>
    </row>
    <row r="93" spans="1:11" x14ac:dyDescent="0.25">
      <c r="A93" t="str">
        <f>"Z9A3859B7F"</f>
        <v>Z9A3859B7F</v>
      </c>
      <c r="B93" t="str">
        <f t="shared" si="2"/>
        <v>06363391001</v>
      </c>
      <c r="C93" t="s">
        <v>16</v>
      </c>
      <c r="D93" t="s">
        <v>231</v>
      </c>
      <c r="E93" t="s">
        <v>43</v>
      </c>
      <c r="F93" s="1" t="s">
        <v>128</v>
      </c>
      <c r="G93" t="s">
        <v>129</v>
      </c>
      <c r="H93">
        <v>1000</v>
      </c>
      <c r="I93" s="2">
        <v>44865</v>
      </c>
      <c r="J93" s="2">
        <v>44870</v>
      </c>
      <c r="K93">
        <v>1000</v>
      </c>
    </row>
    <row r="94" spans="1:11" x14ac:dyDescent="0.25">
      <c r="A94" t="str">
        <f>"Z5D38B43E0"</f>
        <v>Z5D38B43E0</v>
      </c>
      <c r="B94" t="str">
        <f t="shared" si="2"/>
        <v>06363391001</v>
      </c>
      <c r="C94" t="s">
        <v>16</v>
      </c>
      <c r="D94" t="s">
        <v>232</v>
      </c>
      <c r="E94" t="s">
        <v>18</v>
      </c>
      <c r="F94" s="1" t="s">
        <v>233</v>
      </c>
      <c r="G94" t="s">
        <v>234</v>
      </c>
      <c r="H94">
        <v>401.92</v>
      </c>
      <c r="I94" s="2">
        <v>44887</v>
      </c>
      <c r="J94" s="2">
        <v>44882</v>
      </c>
      <c r="K94">
        <v>401.92</v>
      </c>
    </row>
    <row r="95" spans="1:11" x14ac:dyDescent="0.25">
      <c r="A95" t="str">
        <f>"Z9938BA472"</f>
        <v>Z9938BA472</v>
      </c>
      <c r="B95" t="str">
        <f t="shared" si="2"/>
        <v>06363391001</v>
      </c>
      <c r="C95" t="s">
        <v>16</v>
      </c>
      <c r="D95" t="s">
        <v>235</v>
      </c>
      <c r="E95" t="s">
        <v>18</v>
      </c>
      <c r="F95" s="1" t="s">
        <v>236</v>
      </c>
      <c r="G95" t="s">
        <v>237</v>
      </c>
      <c r="H95">
        <v>2002.5</v>
      </c>
      <c r="I95" s="2">
        <v>44893</v>
      </c>
      <c r="J95" s="2">
        <v>45195</v>
      </c>
      <c r="K95">
        <v>2002.5</v>
      </c>
    </row>
    <row r="96" spans="1:11" x14ac:dyDescent="0.25">
      <c r="A96" t="str">
        <f>"Z2538AA1B6"</f>
        <v>Z2538AA1B6</v>
      </c>
      <c r="B96" t="str">
        <f t="shared" si="2"/>
        <v>06363391001</v>
      </c>
      <c r="C96" t="s">
        <v>16</v>
      </c>
      <c r="D96" t="s">
        <v>238</v>
      </c>
      <c r="E96" t="s">
        <v>43</v>
      </c>
      <c r="F96" s="1" t="s">
        <v>239</v>
      </c>
      <c r="G96" t="s">
        <v>240</v>
      </c>
      <c r="H96">
        <v>1800</v>
      </c>
      <c r="I96" s="2">
        <v>44883</v>
      </c>
      <c r="J96" s="2">
        <v>45248</v>
      </c>
      <c r="K96">
        <v>1800</v>
      </c>
    </row>
    <row r="97" spans="1:11" x14ac:dyDescent="0.25">
      <c r="A97" t="str">
        <f>"Z3838E1941"</f>
        <v>Z3838E1941</v>
      </c>
      <c r="B97" t="str">
        <f t="shared" si="2"/>
        <v>06363391001</v>
      </c>
      <c r="C97" t="s">
        <v>16</v>
      </c>
      <c r="D97" t="s">
        <v>241</v>
      </c>
      <c r="E97" t="s">
        <v>43</v>
      </c>
      <c r="F97" s="1" t="s">
        <v>242</v>
      </c>
      <c r="G97" t="s">
        <v>96</v>
      </c>
      <c r="H97">
        <v>1351.73</v>
      </c>
      <c r="I97" s="2">
        <v>44896</v>
      </c>
      <c r="J97" s="2">
        <v>44916</v>
      </c>
      <c r="K97">
        <v>1351.73</v>
      </c>
    </row>
    <row r="98" spans="1:11" x14ac:dyDescent="0.25">
      <c r="A98" t="str">
        <f>"Z2038AA544"</f>
        <v>Z2038AA544</v>
      </c>
      <c r="B98" t="str">
        <f t="shared" si="2"/>
        <v>06363391001</v>
      </c>
      <c r="C98" t="s">
        <v>16</v>
      </c>
      <c r="D98" t="s">
        <v>243</v>
      </c>
      <c r="E98" t="s">
        <v>43</v>
      </c>
      <c r="F98" s="1" t="s">
        <v>244</v>
      </c>
      <c r="G98" t="s">
        <v>245</v>
      </c>
      <c r="H98">
        <v>16380</v>
      </c>
      <c r="I98" s="2">
        <v>44907</v>
      </c>
      <c r="J98" s="2">
        <v>46003</v>
      </c>
      <c r="K98">
        <v>0</v>
      </c>
    </row>
    <row r="99" spans="1:11" x14ac:dyDescent="0.25">
      <c r="A99" t="str">
        <f>"Z6D38C1711"</f>
        <v>Z6D38C1711</v>
      </c>
      <c r="B99" t="str">
        <f t="shared" si="2"/>
        <v>06363391001</v>
      </c>
      <c r="C99" t="s">
        <v>16</v>
      </c>
      <c r="D99" t="s">
        <v>246</v>
      </c>
      <c r="E99" t="s">
        <v>18</v>
      </c>
      <c r="F99" s="1" t="s">
        <v>247</v>
      </c>
      <c r="G99" t="s">
        <v>248</v>
      </c>
      <c r="H99">
        <v>6780</v>
      </c>
      <c r="I99" s="2">
        <v>44907</v>
      </c>
      <c r="J99" s="2">
        <v>44926</v>
      </c>
      <c r="K99">
        <v>0</v>
      </c>
    </row>
    <row r="100" spans="1:11" x14ac:dyDescent="0.25">
      <c r="A100" t="str">
        <f>"Z2138F6E24"</f>
        <v>Z2138F6E24</v>
      </c>
      <c r="B100" t="str">
        <f t="shared" si="2"/>
        <v>06363391001</v>
      </c>
      <c r="C100" t="s">
        <v>16</v>
      </c>
      <c r="D100" t="s">
        <v>249</v>
      </c>
      <c r="E100" t="s">
        <v>43</v>
      </c>
      <c r="F100" s="1" t="s">
        <v>171</v>
      </c>
      <c r="G100" t="s">
        <v>172</v>
      </c>
      <c r="H100">
        <v>1414.08</v>
      </c>
      <c r="I100" s="2">
        <v>44699</v>
      </c>
      <c r="J100" s="2">
        <v>44904</v>
      </c>
      <c r="K100">
        <v>1414.08</v>
      </c>
    </row>
    <row r="101" spans="1:11" x14ac:dyDescent="0.25">
      <c r="A101" t="str">
        <f>"9373470026"</f>
        <v>9373470026</v>
      </c>
      <c r="B101" t="str">
        <f t="shared" si="2"/>
        <v>06363391001</v>
      </c>
      <c r="C101" t="s">
        <v>16</v>
      </c>
      <c r="D101" t="s">
        <v>250</v>
      </c>
      <c r="E101" t="s">
        <v>52</v>
      </c>
      <c r="H101">
        <v>73226.23</v>
      </c>
      <c r="I101" s="2">
        <v>44942</v>
      </c>
      <c r="J101" s="2">
        <v>45291</v>
      </c>
      <c r="K101">
        <v>0</v>
      </c>
    </row>
    <row r="102" spans="1:11" x14ac:dyDescent="0.25">
      <c r="A102" t="str">
        <f>"9473421252"</f>
        <v>9473421252</v>
      </c>
      <c r="B102" t="str">
        <f t="shared" si="2"/>
        <v>06363391001</v>
      </c>
      <c r="C102" t="s">
        <v>16</v>
      </c>
      <c r="D102" t="s">
        <v>251</v>
      </c>
      <c r="E102" t="s">
        <v>252</v>
      </c>
      <c r="H102">
        <v>0</v>
      </c>
      <c r="K102">
        <v>0</v>
      </c>
    </row>
    <row r="103" spans="1:11" x14ac:dyDescent="0.25">
      <c r="A103" t="str">
        <f>"Z2D37896EB"</f>
        <v>Z2D37896EB</v>
      </c>
      <c r="B103" t="str">
        <f t="shared" si="2"/>
        <v>06363391001</v>
      </c>
      <c r="C103" t="s">
        <v>16</v>
      </c>
      <c r="D103" t="s">
        <v>253</v>
      </c>
      <c r="E103" t="s">
        <v>52</v>
      </c>
      <c r="H103">
        <v>0</v>
      </c>
      <c r="K10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calabria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2023-01-30T11:46:52Z</dcterms:created>
  <dcterms:modified xsi:type="dcterms:W3CDTF">2023-01-30T11:46:52Z</dcterms:modified>
</cp:coreProperties>
</file>