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6.0.169.53\share\L7I\dcamm\Analisi e liquidazioni\Amministrazione_trasparente_pubblicazioni\190_Pubblicazioni\2023_31gen\File_pubblicati\"/>
    </mc:Choice>
  </mc:AlternateContent>
  <bookViews>
    <workbookView xWindow="0" yWindow="0" windowWidth="18825" windowHeight="9855"/>
  </bookViews>
  <sheets>
    <sheet name="molise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</calcChain>
</file>

<file path=xl/sharedStrings.xml><?xml version="1.0" encoding="utf-8"?>
<sst xmlns="http://schemas.openxmlformats.org/spreadsheetml/2006/main" count="266" uniqueCount="142">
  <si>
    <t>Agenzia delle Entrate</t>
  </si>
  <si>
    <t>CF 06363391001</t>
  </si>
  <si>
    <t>Contratti di forniture, beni e servizi</t>
  </si>
  <si>
    <t>Anno 2022</t>
  </si>
  <si>
    <t>Dati aggiornati al 30-01-2023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</si>
  <si>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</si>
  <si>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</si>
  <si>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</si>
  <si>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</si>
  <si>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</si>
  <si>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</si>
  <si>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</si>
  <si>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</si>
  <si>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</si>
  <si>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</si>
  <si>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</si>
  <si>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Molise</t>
  </si>
  <si>
    <t>Convenzione Gas Naturale 8</t>
  </si>
  <si>
    <t>26-AFFIDAMENTO DIRETTO IN ADESIONE AD ACCORDO QUADRO/CONVENZIONE</t>
  </si>
  <si>
    <t xml:space="preserve">ESTRA ENERGIE SRL (CF: 01219980529)
</t>
  </si>
  <si>
    <t>ESTRA ENERGIE SRL (CF: 01219980529)</t>
  </si>
  <si>
    <t>Convenzione Energia Elettrica 13</t>
  </si>
  <si>
    <t xml:space="preserve">ENEL ENERGIA SPA (CF: 06655971007)
</t>
  </si>
  <si>
    <t>ENEL ENERGIA SPA (CF: 06655971007)</t>
  </si>
  <si>
    <t>Richiesta Telepass con Viacard per Enti Pubblici</t>
  </si>
  <si>
    <t>23-AFFIDAMENTO DIRETTO</t>
  </si>
  <si>
    <t xml:space="preserve">TELEPASS S.P.A. (CF: 09771701001)
</t>
  </si>
  <si>
    <t>TELEPASS S.P.A. (CF: 09771701001)</t>
  </si>
  <si>
    <t>Carburante per autotrazione</t>
  </si>
  <si>
    <t xml:space="preserve">KUWAIT PETROLEUM ITALIA SPA (CF: 00435970587)
</t>
  </si>
  <si>
    <t>KUWAIT PETROLEUM ITALIA SPA (CF: 00435970587)</t>
  </si>
  <si>
    <t>Convenzione Energia Elettrica 14</t>
  </si>
  <si>
    <t>Fornitura di gas per le sedi degli uffici della regione Molise</t>
  </si>
  <si>
    <t>Consip 27 Noleggio fotocopiatore sede Direzione Regionale</t>
  </si>
  <si>
    <t xml:space="preserve">SHARP ELECTRONICS ITALIA S.P.A. (CF: 09275090158)
</t>
  </si>
  <si>
    <t>SHARP ELECTRONICS ITALIA S.P.A. (CF: 09275090158)</t>
  </si>
  <si>
    <t>Fornitura di carburante per autotrazione mediante Fuel Card</t>
  </si>
  <si>
    <t xml:space="preserve">KUWAIT PETROLEUM ITALIA S.P.A. (CF: 00891951006)
</t>
  </si>
  <si>
    <t>KUWAIT PETROLEUM ITALIA S.P.A. (CF: 00891951006)</t>
  </si>
  <si>
    <t>Consip 27 Noleggio fotocopiatori sede DP Campobasso</t>
  </si>
  <si>
    <t>Consip 30 - Noleggio fotocopiatore UPT Campobasso</t>
  </si>
  <si>
    <t xml:space="preserve">KYOCERA DOCUMENT SOLUTION ITALIA SPA (CF: 01788080156)
</t>
  </si>
  <si>
    <t>KYOCERA DOCUMENT SOLUTION ITALIA SPA (CF: 01788080156)</t>
  </si>
  <si>
    <t>NOLEGGIO N.2 FOTOCOPIATRICI MULTIFUNZIONE A/3 D.R.M.</t>
  </si>
  <si>
    <t xml:space="preserve">OLIVETTI SPA (CF: 02298700010)
</t>
  </si>
  <si>
    <t>OLIVETTI SPA (CF: 02298700010)</t>
  </si>
  <si>
    <t>NOLEGGIO N.2 FOTOCOPIATRICI MULTIFUNZIONE A/3 D.P.CB</t>
  </si>
  <si>
    <t>NOLEGGIO FOTOCOPIATORI DRM - DP IS - UT TERMOLI</t>
  </si>
  <si>
    <t>NOLEGGIO FOTOCOPIATRICI DD.PP.CB E IS</t>
  </si>
  <si>
    <t>NOLEGGIO FOTOCOPIATORE IN CONVENZIONE CONSIP</t>
  </si>
  <si>
    <t>SERVIZIO DI VIGILANZA PRIVATA - LOTTO 12 PUGLIA E MOLISE</t>
  </si>
  <si>
    <t xml:space="preserve">COSMOPOL SPA (CF: 01764680649)
</t>
  </si>
  <si>
    <t>COSMOPOL SPA (CF: 01764680649)</t>
  </si>
  <si>
    <t>SERVIZIO DI SORVEGLIANZA SANITARIA</t>
  </si>
  <si>
    <t xml:space="preserve">626 MI.RO. SRL (CF: 04523931212)
MEDICA SUD  SRL (CF: 03143270720)
MELEACOM SRL (CF: 07478200723)
PROMOTER GROUP SPA (CF: 13178771005)
SIKURTEC SRL (CF: 08421731210)
</t>
  </si>
  <si>
    <t>MELEACOM SRL (CF: 07478200723)</t>
  </si>
  <si>
    <t>BUONI PASTO ELETTRONICI</t>
  </si>
  <si>
    <t xml:space="preserve">REPAS LUNCH COUPON SRL (CF: 08122660585)
</t>
  </si>
  <si>
    <t>REPAS LUNCH COUPON SRL (CF: 08122660585)</t>
  </si>
  <si>
    <t xml:space="preserve">SERVIZIO DI CONDUZIONE E MANUTENZIONE IMPIANTI ANTINCENDIO </t>
  </si>
  <si>
    <t xml:space="preserve">ANTINCENDIO MOLISE (CF: 01559100704)
</t>
  </si>
  <si>
    <t>ANTINCENDIO MOLISE (CF: 01559100704)</t>
  </si>
  <si>
    <t>SERVIZIO DI CONDUZIONE E MANUTENZIONE IMPIANTI ELETTRICI</t>
  </si>
  <si>
    <t xml:space="preserve">SIMET SRL (CF: 00879290948)
</t>
  </si>
  <si>
    <t>SIMET SRL (CF: 00879290948)</t>
  </si>
  <si>
    <t>SERVIZIO DI CONDUZIONE E MANUTENZIONE IMPIANTI TERMICI</t>
  </si>
  <si>
    <t xml:space="preserve">TECHNO IMPIANTI SRL (CF: 00871960704)
</t>
  </si>
  <si>
    <t>TECHNO IMPIANTI SRL (CF: 00871960704)</t>
  </si>
  <si>
    <t xml:space="preserve">SERVIZIO DI CONDUZIONE E MANUTENZIONE IMPIANTI ELEVATORI </t>
  </si>
  <si>
    <t xml:space="preserve">KONE SPA (CF: 05069070158)
</t>
  </si>
  <si>
    <t>KONE SPA (CF: 05069070158)</t>
  </si>
  <si>
    <t>SERVIZIO DI SANIFICAZIONE IMPIANTI DI CONDIZIONAMENTO</t>
  </si>
  <si>
    <t>AFFIDAMENTO DI RISCOSSIONE TRIBUTI IN MODALITA ELETTRONICA SEDI ADE DEL MOLISE</t>
  </si>
  <si>
    <t xml:space="preserve">BANCA NAZIONALE DEL LAVORO SPA (CF: 09339391006)
</t>
  </si>
  <si>
    <t>BANCA NAZIONALE DEL LAVORO SPA (CF: 09339391006)</t>
  </si>
  <si>
    <t>Adesione alla Convenzione Consip â€œApparecchiature Multifunzione 32 - noleggioâ€ Lotto 2 per la fornitura di una fotocopiatrice multifunzione A3 da ubicare presso la Direzione Provinciale di Isernia</t>
  </si>
  <si>
    <t xml:space="preserve">ITD SOLUTIONS SPA (CF: 05773090013)
</t>
  </si>
  <si>
    <t>ITD SOLUTIONS SPA (CF: 05773090013)</t>
  </si>
  <si>
    <t>FORNITURA GAS NATURALE - CONVENZIONE CONSIP GAS NATURALE 13</t>
  </si>
  <si>
    <t>FORNITURA ENERGIA ELETTRICA CONSIP EE 18 LOTTO 12</t>
  </si>
  <si>
    <t xml:space="preserve">AGSM ENERGIA SPA (CF: 02968430237)
</t>
  </si>
  <si>
    <t>AGSM ENERGIA SPA (CF: 02968430237)</t>
  </si>
  <si>
    <t>NOLEGGIO DI N.1 FOTOCOPIATORE MULTIFUNZIONE A/3</t>
  </si>
  <si>
    <t>ACQUISTO CANCELLERIA E TONER UFFICI ADE DEL MOLISE</t>
  </si>
  <si>
    <t xml:space="preserve">COMITALIA SRL (CF: 01525700546)
OFFICE DEPOT ITALIA SRL (CF: 03675290286)
SISTERS SRL (CF: 02316361209)
</t>
  </si>
  <si>
    <t>SISTERS SRL (CF: 02316361209)</t>
  </si>
  <si>
    <t>SERVIZIO DI FACCHINAGGIO INTERNO ED ESTERNO - LOTTO 9 PUGLIA E MOLISE</t>
  </si>
  <si>
    <t xml:space="preserve">IL RISVEGLIO SOC COOP.SOCIALE ARL (CF: 12018841002)
</t>
  </si>
  <si>
    <t>IL RISVEGLIO SOC COOP.SOCIALE ARL (CF: 12018841002)</t>
  </si>
  <si>
    <t>CORSO DI FORMAZIONE PER ADDETTI AL PRIMO SOCCORSO - BASE ED AGGIORNAMENTO</t>
  </si>
  <si>
    <t xml:space="preserve">INAIL IST. NAZ. ASS. INFORT. SUL LAVORO (CF: 01165400589)
</t>
  </si>
  <si>
    <t>INAIL IST. NAZ. ASS. INFORT. SUL LAVORO (CF: 01165400589)</t>
  </si>
  <si>
    <t>VERIFICHE BIENNALI SU IMPIANTI ELETTRICI</t>
  </si>
  <si>
    <t xml:space="preserve">IMPIANTISTICA ANTINFORTUNISTICA SRL (CF: 01949930695)
</t>
  </si>
  <si>
    <t>IMPIANTISTICA ANTINFORTUNISTICA SRL (CF: 01949930695)</t>
  </si>
  <si>
    <t>PUBBLICAZIONE BANDO RICERCA DI MERCATO IMMOBILIARE</t>
  </si>
  <si>
    <t xml:space="preserve">ITALMEDIA S.R.L. (CF: 00990460701)
</t>
  </si>
  <si>
    <t>ITALMEDIA S.R.L. (CF: 00990460701)</t>
  </si>
  <si>
    <t xml:space="preserve">CAIRORCS MEDIA SPA (CF: 11484370967)
IL SOLE 24ORE S.P.A. (CF: 00777910159)
SOCIETA' EDITORIALE IL FATTO S.P.A. (CF: 10460121006)
</t>
  </si>
  <si>
    <t>CAIRORCS MEDIA SPA (CF: 11484370967)</t>
  </si>
  <si>
    <t>AFFIDAMENTO SERVIZIO DI CONDUZIONE PRESIDIO E MANUTENZIONE PROGRAMMATA E NON PROGRAMMATA DEGLI IMPIANTI TECNOLOGICI DELLE SEDI DI ADE MOLISE</t>
  </si>
  <si>
    <t xml:space="preserve">RAGGRUPPAMENTO:
- C.N. COSTRUZIONI GENERALI S.P.A. (CF: 05931780729) Ruolo: 02-MANDATARIA
- PENTA SYSTEM SRL (CF: 04752430720) Ruolo: 01-MANDANTE
- VENEZIA COSTRUZIONI SRL (CF: 00465880771) Ruolo: 01-MANDANTE
</t>
  </si>
  <si>
    <t>BUONI PASTO ELETTRONICI CONVENZIONE CONSIP BUONI PASTO 9</t>
  </si>
  <si>
    <t xml:space="preserve">EDENRED ITALIA SRL (CF: 01014660417)
</t>
  </si>
  <si>
    <t>EDENRED ITALIA SRL (CF: 01014660417)</t>
  </si>
  <si>
    <t>SERVIZIO DI PULIZIA E SANIFICAZIONE UFFICI ADE DEL MOLISE</t>
  </si>
  <si>
    <t xml:space="preserve">MERANESE SERVIZI SPA (CF: 01648280210)
</t>
  </si>
  <si>
    <t>MERANESE SERVIZI SPA (CF: 01648280210)</t>
  </si>
  <si>
    <t>MANUTENZIONE DEFRIBILLATORI PHILIPS HEARTSTART FRx - UFFICI ADE DEL MOLISE</t>
  </si>
  <si>
    <t xml:space="preserve">LOW COST SERVICE SRL (CF: 03779690365)
</t>
  </si>
  <si>
    <t>LOW COST SERVICE SRL (CF: 03779690365)</t>
  </si>
  <si>
    <t>CORSI DI AGGIORNAMENTO BLSD E AUTORIZZAZIONE ALL'USO DEL DAE</t>
  </si>
  <si>
    <t xml:space="preserve">AZIENDA SANITARIA REGIONALE DEL MOLISE (CF: 01546900703)
</t>
  </si>
  <si>
    <t>AZIENDA SANITARIA REGIONALE DEL MOLISE (CF: 01546900703)</t>
  </si>
  <si>
    <t>AFFIDAMENTO IN CONCESSIONE DEL SERVIZIO DI ISTALLAZIONE E GESTIONE DI DISTRIBUTORI AUTOMATICI (BREAK POINT)</t>
  </si>
  <si>
    <t xml:space="preserve">SOGEDAI SRL (CF: 00060700689)
</t>
  </si>
  <si>
    <t>SOGEDAI SRL (CF: 00060700689)</t>
  </si>
  <si>
    <t>SERVIZIO DI SORVEGLIANZA SANITARIA D.R.MOLISE</t>
  </si>
  <si>
    <t xml:space="preserve">COM METODI SPA (CF: 07120730150)
</t>
  </si>
  <si>
    <t>COM METODI SPA (CF: 07120730150)</t>
  </si>
  <si>
    <t>FORNITURA DI GAS NATURALE - CONVENZIONE CONSIP GAS NATURALE 14 LOTTO 8</t>
  </si>
  <si>
    <t>FORNITURA DI CARBURANTE PER AUTOTRAZIONE - FUEL CARD</t>
  </si>
  <si>
    <t>ACQUISTO BANDIERE ITALIA ED EUROPA</t>
  </si>
  <si>
    <t xml:space="preserve">FAGGIONATO ROBERTO (CF: FGGRRT74M13F464Y)
</t>
  </si>
  <si>
    <t>FAGGIONATO ROBERTO (CF: FGGRRT74M13F464Y)</t>
  </si>
  <si>
    <t>SERVIZIO DI RITIRO E SMALTIMENTO DI BENI MOBILI ED ARREDI</t>
  </si>
  <si>
    <t xml:space="preserve">SMALTIMENTO SUD S.R.L. (CF: 00333320943)
</t>
  </si>
  <si>
    <t>SMALTIMENTO SUD S.R.L. (CF: 00333320943)</t>
  </si>
  <si>
    <t>FORNITURA E POSA IN OPERA DI TARGHE ED INSEGNE DI VARI FORMATI E MATERIALI</t>
  </si>
  <si>
    <t xml:space="preserve">OMEGA POINT SRL - UNIPERSONALE (CF: 01538870708)
</t>
  </si>
  <si>
    <t>OMEGA POINT SRL - UNIPERSONALE (CF: 01538870708)</t>
  </si>
  <si>
    <t>AFFIDAMENTO DIRETTO RIPARAZIONE IMPIANTO ELEVATORE</t>
  </si>
  <si>
    <t xml:space="preserve">ASCENSORI DI GREGORIO (CF: 01430430700)
</t>
  </si>
  <si>
    <t>ASCENSORI DI GREGORIO (CF: 01430430700)</t>
  </si>
  <si>
    <t>RITIRO E SMALTIMENTO MATERIALE INFORMATICO</t>
  </si>
  <si>
    <t xml:space="preserve">RI.PLASTIC SPA (CF: 01529850768)
</t>
  </si>
  <si>
    <t>RI.PLASTIC SPA (CF: 01529850768)</t>
  </si>
  <si>
    <t>ACQUISTO PEZZO MOBILE (MILLESIMO) ANNI 2023 - 2024 - 2025</t>
  </si>
  <si>
    <t xml:space="preserve">ISTITUTO POLIGRAFICO E ZECCA DELLO STATO (CF: 00399810589)
</t>
  </si>
  <si>
    <t>ISTITUTO POLIGRAFICO E ZECCA DELLO STATO (CF: 00399810589)</t>
  </si>
  <si>
    <t>INTERVENTO DI SOSTITUZIONE QUADRO ELETTRICO DI COMANDO E CONTROLLO GRUPPO ELETTROGENO</t>
  </si>
  <si>
    <t xml:space="preserve">SIMET SRL (CF: 00879290948)
TECHNO IMPIANTI SRL (CF: 00871960704)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</si>
</sst>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"6691940B93"</f>
        <v>6691940B93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0</v>
      </c>
      <c r="I3" s="2">
        <v>42552</v>
      </c>
      <c r="J3" s="2">
        <v>42916</v>
      </c>
      <c r="K3">
        <v>72645.87</v>
      </c>
    </row>
    <row r="4" spans="1:11" x14ac:dyDescent="0.25">
      <c r="A4" t="str">
        <f>"675504791F"</f>
        <v>675504791F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22</v>
      </c>
      <c r="G4" t="s">
        <v>23</v>
      </c>
      <c r="H4">
        <v>0</v>
      </c>
      <c r="I4" s="2">
        <v>42644</v>
      </c>
      <c r="J4" s="2">
        <v>43008</v>
      </c>
      <c r="K4">
        <v>71625.61</v>
      </c>
    </row>
    <row r="5" spans="1:11" x14ac:dyDescent="0.25">
      <c r="A5" t="str">
        <f>"Z551AC5FD4"</f>
        <v>Z551AC5FD4</v>
      </c>
      <c r="B5" t="str">
        <f t="shared" si="0"/>
        <v>06363391001</v>
      </c>
      <c r="C5" t="s">
        <v>16</v>
      </c>
      <c r="D5" t="s">
        <v>24</v>
      </c>
      <c r="E5" t="s">
        <v>25</v>
      </c>
      <c r="F5" s="1" t="s">
        <v>26</v>
      </c>
      <c r="G5" t="s">
        <v>27</v>
      </c>
      <c r="H5">
        <v>0</v>
      </c>
      <c r="I5" s="2">
        <v>42578</v>
      </c>
      <c r="J5" s="2">
        <v>43465</v>
      </c>
      <c r="K5">
        <v>714.25</v>
      </c>
    </row>
    <row r="6" spans="1:11" x14ac:dyDescent="0.25">
      <c r="A6" t="str">
        <f>"6763683FC4"</f>
        <v>6763683FC4</v>
      </c>
      <c r="B6" t="str">
        <f t="shared" si="0"/>
        <v>06363391001</v>
      </c>
      <c r="C6" t="s">
        <v>16</v>
      </c>
      <c r="D6" t="s">
        <v>28</v>
      </c>
      <c r="E6" t="s">
        <v>18</v>
      </c>
      <c r="F6" s="1" t="s">
        <v>29</v>
      </c>
      <c r="G6" t="s">
        <v>30</v>
      </c>
      <c r="H6">
        <v>0</v>
      </c>
      <c r="I6" s="2">
        <v>42573</v>
      </c>
      <c r="J6" s="2">
        <v>43406</v>
      </c>
      <c r="K6">
        <v>1794.22</v>
      </c>
    </row>
    <row r="7" spans="1:11" x14ac:dyDescent="0.25">
      <c r="A7" t="str">
        <f>"7137786F54"</f>
        <v>7137786F54</v>
      </c>
      <c r="B7" t="str">
        <f t="shared" si="0"/>
        <v>06363391001</v>
      </c>
      <c r="C7" t="s">
        <v>16</v>
      </c>
      <c r="D7" t="s">
        <v>31</v>
      </c>
      <c r="E7" t="s">
        <v>18</v>
      </c>
      <c r="F7" s="1" t="s">
        <v>22</v>
      </c>
      <c r="G7" t="s">
        <v>23</v>
      </c>
      <c r="H7">
        <v>0</v>
      </c>
      <c r="I7" s="2">
        <v>43009</v>
      </c>
      <c r="J7" s="2">
        <v>43373</v>
      </c>
      <c r="K7">
        <v>64893.919999999998</v>
      </c>
    </row>
    <row r="8" spans="1:11" x14ac:dyDescent="0.25">
      <c r="A8" t="str">
        <f>"7094799D56"</f>
        <v>7094799D56</v>
      </c>
      <c r="B8" t="str">
        <f t="shared" si="0"/>
        <v>06363391001</v>
      </c>
      <c r="C8" t="s">
        <v>16</v>
      </c>
      <c r="D8" t="s">
        <v>32</v>
      </c>
      <c r="E8" t="s">
        <v>18</v>
      </c>
      <c r="F8" s="1" t="s">
        <v>19</v>
      </c>
      <c r="G8" t="s">
        <v>20</v>
      </c>
      <c r="H8">
        <v>0</v>
      </c>
      <c r="I8" s="2">
        <v>42917</v>
      </c>
      <c r="J8" s="2">
        <v>43281</v>
      </c>
      <c r="K8">
        <v>72460.820000000007</v>
      </c>
    </row>
    <row r="9" spans="1:11" x14ac:dyDescent="0.25">
      <c r="A9" t="str">
        <f>"7625174CA2"</f>
        <v>7625174CA2</v>
      </c>
      <c r="B9" t="str">
        <f t="shared" si="0"/>
        <v>06363391001</v>
      </c>
      <c r="C9" t="s">
        <v>16</v>
      </c>
      <c r="D9" t="s">
        <v>33</v>
      </c>
      <c r="E9" t="s">
        <v>18</v>
      </c>
      <c r="F9" s="1" t="s">
        <v>34</v>
      </c>
      <c r="G9" t="s">
        <v>35</v>
      </c>
      <c r="H9">
        <v>2101.12</v>
      </c>
      <c r="I9" s="2">
        <v>43360</v>
      </c>
      <c r="J9" s="2">
        <v>44926</v>
      </c>
      <c r="K9">
        <v>2101.12</v>
      </c>
    </row>
    <row r="10" spans="1:11" x14ac:dyDescent="0.25">
      <c r="A10" t="str">
        <f>"7886732123"</f>
        <v>7886732123</v>
      </c>
      <c r="B10" t="str">
        <f t="shared" si="0"/>
        <v>06363391001</v>
      </c>
      <c r="C10" t="s">
        <v>16</v>
      </c>
      <c r="D10" t="s">
        <v>36</v>
      </c>
      <c r="E10" t="s">
        <v>18</v>
      </c>
      <c r="F10" s="1" t="s">
        <v>37</v>
      </c>
      <c r="G10" t="s">
        <v>38</v>
      </c>
      <c r="H10">
        <v>0</v>
      </c>
      <c r="I10" s="2">
        <v>43602</v>
      </c>
      <c r="J10" s="2">
        <v>44585</v>
      </c>
      <c r="K10">
        <v>324.73</v>
      </c>
    </row>
    <row r="11" spans="1:11" x14ac:dyDescent="0.25">
      <c r="A11" t="str">
        <f>"7334024410"</f>
        <v>7334024410</v>
      </c>
      <c r="B11" t="str">
        <f t="shared" si="0"/>
        <v>06363391001</v>
      </c>
      <c r="C11" t="s">
        <v>16</v>
      </c>
      <c r="D11" t="s">
        <v>39</v>
      </c>
      <c r="E11" t="s">
        <v>18</v>
      </c>
      <c r="F11" s="1" t="s">
        <v>34</v>
      </c>
      <c r="G11" t="s">
        <v>35</v>
      </c>
      <c r="H11">
        <v>4202.24</v>
      </c>
      <c r="I11" s="2">
        <v>43097</v>
      </c>
      <c r="J11" s="2">
        <v>44561</v>
      </c>
      <c r="K11">
        <v>4202.24</v>
      </c>
    </row>
    <row r="12" spans="1:11" x14ac:dyDescent="0.25">
      <c r="A12" t="str">
        <f>"7860049D9D"</f>
        <v>7860049D9D</v>
      </c>
      <c r="B12" t="str">
        <f t="shared" si="0"/>
        <v>06363391001</v>
      </c>
      <c r="C12" t="s">
        <v>16</v>
      </c>
      <c r="D12" t="s">
        <v>40</v>
      </c>
      <c r="E12" t="s">
        <v>18</v>
      </c>
      <c r="F12" s="1" t="s">
        <v>41</v>
      </c>
      <c r="G12" t="s">
        <v>42</v>
      </c>
      <c r="H12">
        <v>1910.27</v>
      </c>
      <c r="I12" s="2">
        <v>43558</v>
      </c>
      <c r="J12" s="2">
        <v>45020</v>
      </c>
      <c r="K12">
        <v>1671.85</v>
      </c>
    </row>
    <row r="13" spans="1:11" x14ac:dyDescent="0.25">
      <c r="A13" t="str">
        <f>"8271671ED5"</f>
        <v>8271671ED5</v>
      </c>
      <c r="B13" t="str">
        <f t="shared" si="0"/>
        <v>06363391001</v>
      </c>
      <c r="C13" t="s">
        <v>16</v>
      </c>
      <c r="D13" t="s">
        <v>43</v>
      </c>
      <c r="E13" t="s">
        <v>18</v>
      </c>
      <c r="F13" s="1" t="s">
        <v>44</v>
      </c>
      <c r="G13" t="s">
        <v>45</v>
      </c>
      <c r="H13">
        <v>5280</v>
      </c>
      <c r="I13" s="2">
        <v>43976</v>
      </c>
      <c r="J13" s="2">
        <v>43976</v>
      </c>
      <c r="K13">
        <v>3086.49</v>
      </c>
    </row>
    <row r="14" spans="1:11" x14ac:dyDescent="0.25">
      <c r="A14" t="str">
        <f>"830359575C"</f>
        <v>830359575C</v>
      </c>
      <c r="B14" t="str">
        <f t="shared" si="0"/>
        <v>06363391001</v>
      </c>
      <c r="C14" t="s">
        <v>16</v>
      </c>
      <c r="D14" t="s">
        <v>46</v>
      </c>
      <c r="E14" t="s">
        <v>18</v>
      </c>
      <c r="F14" s="1" t="s">
        <v>44</v>
      </c>
      <c r="G14" t="s">
        <v>45</v>
      </c>
      <c r="H14">
        <v>5760</v>
      </c>
      <c r="I14" s="2">
        <v>43976</v>
      </c>
      <c r="J14" s="2">
        <v>43976</v>
      </c>
      <c r="K14">
        <v>3164.1</v>
      </c>
    </row>
    <row r="15" spans="1:11" x14ac:dyDescent="0.25">
      <c r="A15" t="str">
        <f>"8349351668"</f>
        <v>8349351668</v>
      </c>
      <c r="B15" t="str">
        <f t="shared" si="0"/>
        <v>06363391001</v>
      </c>
      <c r="C15" t="s">
        <v>16</v>
      </c>
      <c r="D15" t="s">
        <v>47</v>
      </c>
      <c r="E15" t="s">
        <v>18</v>
      </c>
      <c r="F15" s="1" t="s">
        <v>44</v>
      </c>
      <c r="G15" t="s">
        <v>45</v>
      </c>
      <c r="H15">
        <v>14880</v>
      </c>
      <c r="I15" s="2">
        <v>44046</v>
      </c>
      <c r="J15" s="2">
        <v>45509</v>
      </c>
      <c r="K15">
        <v>7618.72</v>
      </c>
    </row>
    <row r="16" spans="1:11" x14ac:dyDescent="0.25">
      <c r="A16" t="str">
        <f>"834925572F"</f>
        <v>834925572F</v>
      </c>
      <c r="B16" t="str">
        <f t="shared" si="0"/>
        <v>06363391001</v>
      </c>
      <c r="C16" t="s">
        <v>16</v>
      </c>
      <c r="D16" t="s">
        <v>48</v>
      </c>
      <c r="E16" t="s">
        <v>18</v>
      </c>
      <c r="F16" s="1" t="s">
        <v>44</v>
      </c>
      <c r="G16" t="s">
        <v>45</v>
      </c>
      <c r="H16">
        <v>10560</v>
      </c>
      <c r="I16" s="2">
        <v>44034</v>
      </c>
      <c r="J16" s="2">
        <v>45494</v>
      </c>
      <c r="K16">
        <v>5406.83</v>
      </c>
    </row>
    <row r="17" spans="1:11" x14ac:dyDescent="0.25">
      <c r="A17" t="str">
        <f>"8423947CF7"</f>
        <v>8423947CF7</v>
      </c>
      <c r="B17" t="str">
        <f t="shared" si="0"/>
        <v>06363391001</v>
      </c>
      <c r="C17" t="s">
        <v>16</v>
      </c>
      <c r="D17" t="s">
        <v>49</v>
      </c>
      <c r="E17" t="s">
        <v>18</v>
      </c>
      <c r="F17" s="1" t="s">
        <v>44</v>
      </c>
      <c r="G17" t="s">
        <v>45</v>
      </c>
      <c r="H17">
        <v>2912</v>
      </c>
      <c r="I17" s="2">
        <v>44081</v>
      </c>
      <c r="J17" s="2">
        <v>45595</v>
      </c>
      <c r="K17">
        <v>1372.26</v>
      </c>
    </row>
    <row r="18" spans="1:11" x14ac:dyDescent="0.25">
      <c r="A18" t="str">
        <f>"83867179CD"</f>
        <v>83867179CD</v>
      </c>
      <c r="B18" t="str">
        <f t="shared" si="0"/>
        <v>06363391001</v>
      </c>
      <c r="C18" t="s">
        <v>16</v>
      </c>
      <c r="D18" t="s">
        <v>50</v>
      </c>
      <c r="E18" t="s">
        <v>18</v>
      </c>
      <c r="F18" s="1" t="s">
        <v>51</v>
      </c>
      <c r="G18" t="s">
        <v>52</v>
      </c>
      <c r="H18">
        <v>91376.23</v>
      </c>
      <c r="I18" s="2">
        <v>44105</v>
      </c>
      <c r="J18" s="2">
        <v>45099</v>
      </c>
      <c r="K18">
        <v>8938.2000000000007</v>
      </c>
    </row>
    <row r="19" spans="1:11" x14ac:dyDescent="0.25">
      <c r="A19" t="str">
        <f>"Z462EC8CEF"</f>
        <v>Z462EC8CEF</v>
      </c>
      <c r="B19" t="str">
        <f t="shared" si="0"/>
        <v>06363391001</v>
      </c>
      <c r="C19" t="s">
        <v>16</v>
      </c>
      <c r="D19" t="s">
        <v>53</v>
      </c>
      <c r="E19" t="s">
        <v>25</v>
      </c>
      <c r="F19" s="1" t="s">
        <v>54</v>
      </c>
      <c r="G19" t="s">
        <v>55</v>
      </c>
      <c r="H19">
        <v>14497.71</v>
      </c>
      <c r="I19" s="2">
        <v>44166</v>
      </c>
      <c r="J19" s="2">
        <v>44681</v>
      </c>
      <c r="K19">
        <v>11157.57</v>
      </c>
    </row>
    <row r="20" spans="1:11" x14ac:dyDescent="0.25">
      <c r="A20" t="str">
        <f>"8553195FC9"</f>
        <v>8553195FC9</v>
      </c>
      <c r="B20" t="str">
        <f t="shared" si="0"/>
        <v>06363391001</v>
      </c>
      <c r="C20" t="s">
        <v>16</v>
      </c>
      <c r="D20" t="s">
        <v>56</v>
      </c>
      <c r="E20" t="s">
        <v>18</v>
      </c>
      <c r="F20" s="1" t="s">
        <v>57</v>
      </c>
      <c r="G20" t="s">
        <v>58</v>
      </c>
      <c r="H20">
        <v>123087.36</v>
      </c>
      <c r="I20" s="2">
        <v>44256</v>
      </c>
      <c r="J20" s="2">
        <v>44905</v>
      </c>
      <c r="K20">
        <v>122545.92</v>
      </c>
    </row>
    <row r="21" spans="1:11" x14ac:dyDescent="0.25">
      <c r="A21" t="str">
        <f>"Z5A30146BD"</f>
        <v>Z5A30146BD</v>
      </c>
      <c r="B21" t="str">
        <f t="shared" si="0"/>
        <v>06363391001</v>
      </c>
      <c r="C21" t="s">
        <v>16</v>
      </c>
      <c r="D21" t="s">
        <v>59</v>
      </c>
      <c r="E21" t="s">
        <v>25</v>
      </c>
      <c r="F21" s="1" t="s">
        <v>60</v>
      </c>
      <c r="G21" t="s">
        <v>61</v>
      </c>
      <c r="H21">
        <v>4818.3</v>
      </c>
      <c r="I21" s="2">
        <v>44237</v>
      </c>
      <c r="J21" s="2">
        <v>44609</v>
      </c>
      <c r="K21">
        <v>3779.31</v>
      </c>
    </row>
    <row r="22" spans="1:11" x14ac:dyDescent="0.25">
      <c r="A22" t="str">
        <f>"Z2B30146D1"</f>
        <v>Z2B30146D1</v>
      </c>
      <c r="B22" t="str">
        <f t="shared" si="0"/>
        <v>06363391001</v>
      </c>
      <c r="C22" t="s">
        <v>16</v>
      </c>
      <c r="D22" t="s">
        <v>62</v>
      </c>
      <c r="E22" t="s">
        <v>25</v>
      </c>
      <c r="F22" s="1" t="s">
        <v>63</v>
      </c>
      <c r="G22" t="s">
        <v>64</v>
      </c>
      <c r="H22">
        <v>13550.64</v>
      </c>
      <c r="I22" s="2">
        <v>44237</v>
      </c>
      <c r="J22" s="2">
        <v>44609</v>
      </c>
      <c r="K22">
        <v>10290.64</v>
      </c>
    </row>
    <row r="23" spans="1:11" x14ac:dyDescent="0.25">
      <c r="A23" t="str">
        <f>"Z7830146FB"</f>
        <v>Z7830146FB</v>
      </c>
      <c r="B23" t="str">
        <f t="shared" si="0"/>
        <v>06363391001</v>
      </c>
      <c r="C23" t="s">
        <v>16</v>
      </c>
      <c r="D23" t="s">
        <v>65</v>
      </c>
      <c r="E23" t="s">
        <v>25</v>
      </c>
      <c r="F23" s="1" t="s">
        <v>66</v>
      </c>
      <c r="G23" t="s">
        <v>67</v>
      </c>
      <c r="H23">
        <v>23675.45</v>
      </c>
      <c r="I23" s="2">
        <v>44237</v>
      </c>
      <c r="J23" s="2">
        <v>44609</v>
      </c>
      <c r="K23">
        <v>18418.11</v>
      </c>
    </row>
    <row r="24" spans="1:11" x14ac:dyDescent="0.25">
      <c r="A24" t="str">
        <f>"Z7F30146E8"</f>
        <v>Z7F30146E8</v>
      </c>
      <c r="B24" t="str">
        <f t="shared" si="0"/>
        <v>06363391001</v>
      </c>
      <c r="C24" t="s">
        <v>16</v>
      </c>
      <c r="D24" t="s">
        <v>68</v>
      </c>
      <c r="E24" t="s">
        <v>25</v>
      </c>
      <c r="F24" s="1" t="s">
        <v>69</v>
      </c>
      <c r="G24" t="s">
        <v>70</v>
      </c>
      <c r="H24">
        <v>8334.0499999999993</v>
      </c>
      <c r="I24" s="2">
        <v>44237</v>
      </c>
      <c r="J24" s="2">
        <v>44609</v>
      </c>
      <c r="K24">
        <v>3966.28</v>
      </c>
    </row>
    <row r="25" spans="1:11" x14ac:dyDescent="0.25">
      <c r="A25" t="str">
        <f>"Z00305E089"</f>
        <v>Z00305E089</v>
      </c>
      <c r="B25" t="str">
        <f t="shared" si="0"/>
        <v>06363391001</v>
      </c>
      <c r="C25" t="s">
        <v>16</v>
      </c>
      <c r="D25" t="s">
        <v>71</v>
      </c>
      <c r="E25" t="s">
        <v>25</v>
      </c>
      <c r="F25" s="1" t="s">
        <v>66</v>
      </c>
      <c r="G25" t="s">
        <v>67</v>
      </c>
      <c r="H25">
        <v>25395</v>
      </c>
      <c r="I25" s="2">
        <v>44237</v>
      </c>
      <c r="J25" s="2">
        <v>44609</v>
      </c>
      <c r="K25">
        <v>24126</v>
      </c>
    </row>
    <row r="26" spans="1:11" x14ac:dyDescent="0.25">
      <c r="A26" t="str">
        <f>"8612544026"</f>
        <v>8612544026</v>
      </c>
      <c r="B26" t="str">
        <f t="shared" si="0"/>
        <v>06363391001</v>
      </c>
      <c r="C26" t="s">
        <v>16</v>
      </c>
      <c r="D26" t="s">
        <v>72</v>
      </c>
      <c r="E26" t="s">
        <v>18</v>
      </c>
      <c r="F26" s="1" t="s">
        <v>73</v>
      </c>
      <c r="G26" t="s">
        <v>74</v>
      </c>
      <c r="H26">
        <v>17703.2</v>
      </c>
      <c r="I26" s="2">
        <v>44230</v>
      </c>
      <c r="J26" s="2">
        <v>44959</v>
      </c>
      <c r="K26">
        <v>10354.459999999999</v>
      </c>
    </row>
    <row r="27" spans="1:11" x14ac:dyDescent="0.25">
      <c r="A27" t="str">
        <f>"8591779054"</f>
        <v>8591779054</v>
      </c>
      <c r="B27" t="str">
        <f t="shared" si="0"/>
        <v>06363391001</v>
      </c>
      <c r="C27" t="s">
        <v>16</v>
      </c>
      <c r="D27" t="s">
        <v>75</v>
      </c>
      <c r="E27" t="s">
        <v>18</v>
      </c>
      <c r="F27" s="1" t="s">
        <v>76</v>
      </c>
      <c r="G27" t="s">
        <v>77</v>
      </c>
      <c r="H27">
        <v>2984.64</v>
      </c>
      <c r="I27" s="2">
        <v>44258</v>
      </c>
      <c r="J27" s="2">
        <v>45718</v>
      </c>
      <c r="K27">
        <v>1305.78</v>
      </c>
    </row>
    <row r="28" spans="1:11" x14ac:dyDescent="0.25">
      <c r="A28" t="str">
        <f>"87461596BA"</f>
        <v>87461596BA</v>
      </c>
      <c r="B28" t="str">
        <f t="shared" si="0"/>
        <v>06363391001</v>
      </c>
      <c r="C28" t="s">
        <v>16</v>
      </c>
      <c r="D28" t="s">
        <v>78</v>
      </c>
      <c r="E28" t="s">
        <v>18</v>
      </c>
      <c r="F28" s="1" t="s">
        <v>19</v>
      </c>
      <c r="G28" t="s">
        <v>20</v>
      </c>
      <c r="H28">
        <v>0</v>
      </c>
      <c r="I28" s="2">
        <v>44378</v>
      </c>
      <c r="J28" s="2">
        <v>44742</v>
      </c>
      <c r="K28">
        <v>67189.25</v>
      </c>
    </row>
    <row r="29" spans="1:11" x14ac:dyDescent="0.25">
      <c r="A29" t="str">
        <f>"8848128A34"</f>
        <v>8848128A34</v>
      </c>
      <c r="B29" t="str">
        <f t="shared" si="0"/>
        <v>06363391001</v>
      </c>
      <c r="C29" t="s">
        <v>16</v>
      </c>
      <c r="D29" t="s">
        <v>79</v>
      </c>
      <c r="E29" t="s">
        <v>18</v>
      </c>
      <c r="F29" s="1" t="s">
        <v>80</v>
      </c>
      <c r="G29" t="s">
        <v>81</v>
      </c>
      <c r="H29">
        <v>0</v>
      </c>
      <c r="I29" s="2">
        <v>44470</v>
      </c>
      <c r="J29" s="2">
        <v>45016</v>
      </c>
      <c r="K29">
        <v>49187.99</v>
      </c>
    </row>
    <row r="30" spans="1:11" x14ac:dyDescent="0.25">
      <c r="A30" t="str">
        <f>"889752778D"</f>
        <v>889752778D</v>
      </c>
      <c r="B30" t="str">
        <f t="shared" si="0"/>
        <v>06363391001</v>
      </c>
      <c r="C30" t="s">
        <v>16</v>
      </c>
      <c r="D30" t="s">
        <v>82</v>
      </c>
      <c r="E30" t="s">
        <v>18</v>
      </c>
      <c r="F30" s="1" t="s">
        <v>76</v>
      </c>
      <c r="G30" t="s">
        <v>77</v>
      </c>
      <c r="H30">
        <v>1492.32</v>
      </c>
      <c r="I30" s="2">
        <v>44480</v>
      </c>
      <c r="J30" s="2">
        <v>45941</v>
      </c>
      <c r="K30">
        <v>279.81</v>
      </c>
    </row>
    <row r="31" spans="1:11" x14ac:dyDescent="0.25">
      <c r="A31" t="str">
        <f>"Z413354B97"</f>
        <v>Z413354B97</v>
      </c>
      <c r="B31" t="str">
        <f t="shared" si="0"/>
        <v>06363391001</v>
      </c>
      <c r="C31" t="s">
        <v>16</v>
      </c>
      <c r="D31" t="s">
        <v>83</v>
      </c>
      <c r="E31" t="s">
        <v>25</v>
      </c>
      <c r="F31" s="1" t="s">
        <v>84</v>
      </c>
      <c r="G31" t="s">
        <v>85</v>
      </c>
      <c r="H31">
        <v>12075.82</v>
      </c>
      <c r="I31" s="2">
        <v>44503</v>
      </c>
      <c r="J31" s="2">
        <v>44561</v>
      </c>
      <c r="K31">
        <v>12075.75</v>
      </c>
    </row>
    <row r="32" spans="1:11" x14ac:dyDescent="0.25">
      <c r="A32" t="str">
        <f>"8982866F83"</f>
        <v>8982866F83</v>
      </c>
      <c r="B32" t="str">
        <f t="shared" si="0"/>
        <v>06363391001</v>
      </c>
      <c r="C32" t="s">
        <v>16</v>
      </c>
      <c r="D32" t="s">
        <v>86</v>
      </c>
      <c r="E32" t="s">
        <v>18</v>
      </c>
      <c r="F32" s="1" t="s">
        <v>87</v>
      </c>
      <c r="G32" t="s">
        <v>88</v>
      </c>
      <c r="H32">
        <v>117460.84</v>
      </c>
      <c r="I32" s="2">
        <v>44529</v>
      </c>
      <c r="J32" s="2">
        <v>45989</v>
      </c>
      <c r="K32">
        <v>37106.120000000003</v>
      </c>
    </row>
    <row r="33" spans="1:11" x14ac:dyDescent="0.25">
      <c r="A33" t="str">
        <f>"ZAA3438EB9"</f>
        <v>ZAA3438EB9</v>
      </c>
      <c r="B33" t="str">
        <f t="shared" si="0"/>
        <v>06363391001</v>
      </c>
      <c r="C33" t="s">
        <v>16</v>
      </c>
      <c r="D33" t="s">
        <v>89</v>
      </c>
      <c r="E33" t="s">
        <v>25</v>
      </c>
      <c r="F33" s="1" t="s">
        <v>90</v>
      </c>
      <c r="G33" t="s">
        <v>91</v>
      </c>
      <c r="H33">
        <v>1031</v>
      </c>
      <c r="I33" s="2">
        <v>44545</v>
      </c>
      <c r="J33" s="2">
        <v>44561</v>
      </c>
      <c r="K33">
        <v>1033</v>
      </c>
    </row>
    <row r="34" spans="1:11" x14ac:dyDescent="0.25">
      <c r="A34" t="str">
        <f>"Z50343E447"</f>
        <v>Z50343E447</v>
      </c>
      <c r="B34" t="str">
        <f t="shared" si="0"/>
        <v>06363391001</v>
      </c>
      <c r="C34" t="s">
        <v>16</v>
      </c>
      <c r="D34" t="s">
        <v>92</v>
      </c>
      <c r="E34" t="s">
        <v>25</v>
      </c>
      <c r="F34" s="1" t="s">
        <v>93</v>
      </c>
      <c r="G34" t="s">
        <v>94</v>
      </c>
      <c r="H34">
        <v>1035</v>
      </c>
      <c r="I34" s="2">
        <v>44574</v>
      </c>
      <c r="J34" s="2">
        <v>44581</v>
      </c>
      <c r="K34">
        <v>1035</v>
      </c>
    </row>
    <row r="35" spans="1:11" x14ac:dyDescent="0.25">
      <c r="A35" t="str">
        <f>"Z9C348A008"</f>
        <v>Z9C348A008</v>
      </c>
      <c r="B35" t="str">
        <f t="shared" ref="B35:B52" si="1">"06363391001"</f>
        <v>06363391001</v>
      </c>
      <c r="C35" t="s">
        <v>16</v>
      </c>
      <c r="D35" t="s">
        <v>95</v>
      </c>
      <c r="E35" t="s">
        <v>25</v>
      </c>
      <c r="F35" s="1" t="s">
        <v>96</v>
      </c>
      <c r="G35" t="s">
        <v>97</v>
      </c>
      <c r="H35">
        <v>400</v>
      </c>
      <c r="I35" s="2">
        <v>44574</v>
      </c>
      <c r="J35" s="2">
        <v>44620</v>
      </c>
      <c r="K35">
        <v>0</v>
      </c>
    </row>
    <row r="36" spans="1:11" x14ac:dyDescent="0.25">
      <c r="A36" t="str">
        <f>"Z9E3489F97"</f>
        <v>Z9E3489F97</v>
      </c>
      <c r="B36" t="str">
        <f t="shared" si="1"/>
        <v>06363391001</v>
      </c>
      <c r="C36" t="s">
        <v>16</v>
      </c>
      <c r="D36" t="s">
        <v>95</v>
      </c>
      <c r="E36" t="s">
        <v>25</v>
      </c>
      <c r="F36" s="1" t="s">
        <v>98</v>
      </c>
      <c r="G36" t="s">
        <v>99</v>
      </c>
      <c r="H36">
        <v>700</v>
      </c>
      <c r="I36" s="2">
        <v>44574</v>
      </c>
      <c r="J36" s="2">
        <v>44620</v>
      </c>
      <c r="K36">
        <v>0</v>
      </c>
    </row>
    <row r="37" spans="1:11" x14ac:dyDescent="0.25">
      <c r="A37" t="str">
        <f>"9099736BB1"</f>
        <v>9099736BB1</v>
      </c>
      <c r="B37" t="str">
        <f t="shared" si="1"/>
        <v>06363391001</v>
      </c>
      <c r="C37" t="s">
        <v>16</v>
      </c>
      <c r="D37" t="s">
        <v>100</v>
      </c>
      <c r="E37" t="s">
        <v>18</v>
      </c>
      <c r="F37" s="1" t="s">
        <v>101</v>
      </c>
      <c r="G37" s="1" t="s">
        <v>101</v>
      </c>
      <c r="H37">
        <v>248826.91</v>
      </c>
      <c r="I37" s="2">
        <v>44571</v>
      </c>
      <c r="J37" s="2">
        <v>46032</v>
      </c>
      <c r="K37">
        <v>18585.68</v>
      </c>
    </row>
    <row r="38" spans="1:11" x14ac:dyDescent="0.25">
      <c r="A38" t="str">
        <f>"9132949BED"</f>
        <v>9132949BED</v>
      </c>
      <c r="B38" t="str">
        <f t="shared" si="1"/>
        <v>06363391001</v>
      </c>
      <c r="C38" t="s">
        <v>16</v>
      </c>
      <c r="D38" t="s">
        <v>102</v>
      </c>
      <c r="E38" t="s">
        <v>18</v>
      </c>
      <c r="F38" s="1" t="s">
        <v>103</v>
      </c>
      <c r="G38" t="s">
        <v>104</v>
      </c>
      <c r="H38">
        <v>296000</v>
      </c>
      <c r="I38" s="2">
        <v>44629</v>
      </c>
      <c r="J38" s="2">
        <v>45359</v>
      </c>
      <c r="K38">
        <v>149260.96</v>
      </c>
    </row>
    <row r="39" spans="1:11" x14ac:dyDescent="0.25">
      <c r="A39" t="str">
        <f>"9133414BA8"</f>
        <v>9133414BA8</v>
      </c>
      <c r="B39" t="str">
        <f t="shared" si="1"/>
        <v>06363391001</v>
      </c>
      <c r="C39" t="s">
        <v>16</v>
      </c>
      <c r="D39" t="s">
        <v>105</v>
      </c>
      <c r="E39" t="s">
        <v>18</v>
      </c>
      <c r="F39" s="1" t="s">
        <v>106</v>
      </c>
      <c r="G39" t="s">
        <v>107</v>
      </c>
      <c r="H39">
        <v>446160.02</v>
      </c>
      <c r="I39" s="2">
        <v>44593</v>
      </c>
      <c r="J39" s="2">
        <v>46054</v>
      </c>
      <c r="K39">
        <v>109363.48</v>
      </c>
    </row>
    <row r="40" spans="1:11" x14ac:dyDescent="0.25">
      <c r="A40" t="str">
        <f>"Z673594C6F"</f>
        <v>Z673594C6F</v>
      </c>
      <c r="B40" t="str">
        <f t="shared" si="1"/>
        <v>06363391001</v>
      </c>
      <c r="C40" t="s">
        <v>16</v>
      </c>
      <c r="D40" t="s">
        <v>108</v>
      </c>
      <c r="E40" t="s">
        <v>25</v>
      </c>
      <c r="F40" s="1" t="s">
        <v>109</v>
      </c>
      <c r="G40" t="s">
        <v>110</v>
      </c>
      <c r="H40">
        <v>4036.5</v>
      </c>
      <c r="I40" s="2">
        <v>44634</v>
      </c>
      <c r="J40" s="2">
        <v>46094</v>
      </c>
      <c r="K40">
        <v>3244.5</v>
      </c>
    </row>
    <row r="41" spans="1:11" x14ac:dyDescent="0.25">
      <c r="A41" t="str">
        <f>"Z0535B427E"</f>
        <v>Z0535B427E</v>
      </c>
      <c r="B41" t="str">
        <f t="shared" si="1"/>
        <v>06363391001</v>
      </c>
      <c r="C41" t="s">
        <v>16</v>
      </c>
      <c r="D41" t="s">
        <v>111</v>
      </c>
      <c r="E41" t="s">
        <v>25</v>
      </c>
      <c r="F41" s="1" t="s">
        <v>112</v>
      </c>
      <c r="G41" t="s">
        <v>113</v>
      </c>
      <c r="H41">
        <v>1357.1</v>
      </c>
      <c r="I41" s="2">
        <v>44677</v>
      </c>
      <c r="J41" s="2">
        <v>44681</v>
      </c>
      <c r="K41">
        <v>0</v>
      </c>
    </row>
    <row r="42" spans="1:11" x14ac:dyDescent="0.25">
      <c r="A42" t="str">
        <f>"Z2F35C6E12"</f>
        <v>Z2F35C6E12</v>
      </c>
      <c r="B42" t="str">
        <f t="shared" si="1"/>
        <v>06363391001</v>
      </c>
      <c r="C42" t="s">
        <v>16</v>
      </c>
      <c r="D42" t="s">
        <v>114</v>
      </c>
      <c r="E42" t="s">
        <v>25</v>
      </c>
      <c r="F42" s="1" t="s">
        <v>115</v>
      </c>
      <c r="G42" t="s">
        <v>116</v>
      </c>
      <c r="H42">
        <v>0</v>
      </c>
      <c r="I42" s="2">
        <v>44616</v>
      </c>
      <c r="J42" s="2">
        <v>44980</v>
      </c>
      <c r="K42">
        <v>0</v>
      </c>
    </row>
    <row r="43" spans="1:11" x14ac:dyDescent="0.25">
      <c r="A43" t="str">
        <f>"91955220D0"</f>
        <v>91955220D0</v>
      </c>
      <c r="B43" t="str">
        <f t="shared" si="1"/>
        <v>06363391001</v>
      </c>
      <c r="C43" t="s">
        <v>16</v>
      </c>
      <c r="D43" t="s">
        <v>117</v>
      </c>
      <c r="E43" t="s">
        <v>18</v>
      </c>
      <c r="F43" s="1" t="s">
        <v>118</v>
      </c>
      <c r="G43" t="s">
        <v>119</v>
      </c>
      <c r="H43">
        <v>32452.2</v>
      </c>
      <c r="I43" s="2">
        <v>44682</v>
      </c>
      <c r="J43" s="2">
        <v>45777</v>
      </c>
      <c r="K43">
        <v>3644.5</v>
      </c>
    </row>
    <row r="44" spans="1:11" x14ac:dyDescent="0.25">
      <c r="A44" t="str">
        <f>"92299202F0"</f>
        <v>92299202F0</v>
      </c>
      <c r="B44" t="str">
        <f t="shared" si="1"/>
        <v>06363391001</v>
      </c>
      <c r="C44" t="s">
        <v>16</v>
      </c>
      <c r="D44" t="s">
        <v>120</v>
      </c>
      <c r="E44" t="s">
        <v>18</v>
      </c>
      <c r="F44" s="1" t="s">
        <v>80</v>
      </c>
      <c r="G44" t="s">
        <v>81</v>
      </c>
      <c r="H44">
        <v>0</v>
      </c>
      <c r="I44" s="2">
        <v>44743</v>
      </c>
      <c r="J44" s="2">
        <v>45107</v>
      </c>
      <c r="K44">
        <v>9610.24</v>
      </c>
    </row>
    <row r="45" spans="1:11" x14ac:dyDescent="0.25">
      <c r="A45" t="str">
        <f>"9290093B42"</f>
        <v>9290093B42</v>
      </c>
      <c r="B45" t="str">
        <f t="shared" si="1"/>
        <v>06363391001</v>
      </c>
      <c r="C45" t="s">
        <v>16</v>
      </c>
      <c r="D45" t="s">
        <v>121</v>
      </c>
      <c r="E45" t="s">
        <v>18</v>
      </c>
      <c r="F45" s="1" t="s">
        <v>37</v>
      </c>
      <c r="G45" t="s">
        <v>38</v>
      </c>
      <c r="H45">
        <v>0</v>
      </c>
      <c r="I45" s="2">
        <v>44734</v>
      </c>
      <c r="J45" s="2">
        <v>45626</v>
      </c>
      <c r="K45">
        <v>0</v>
      </c>
    </row>
    <row r="46" spans="1:11" x14ac:dyDescent="0.25">
      <c r="A46" t="str">
        <f>"Z0E36DE5EB"</f>
        <v>Z0E36DE5EB</v>
      </c>
      <c r="B46" t="str">
        <f t="shared" si="1"/>
        <v>06363391001</v>
      </c>
      <c r="C46" t="s">
        <v>16</v>
      </c>
      <c r="D46" t="s">
        <v>122</v>
      </c>
      <c r="E46" t="s">
        <v>25</v>
      </c>
      <c r="F46" s="1" t="s">
        <v>123</v>
      </c>
      <c r="G46" t="s">
        <v>124</v>
      </c>
      <c r="H46">
        <v>159</v>
      </c>
      <c r="I46" s="2">
        <v>44747</v>
      </c>
      <c r="J46" s="2">
        <v>44757</v>
      </c>
      <c r="K46">
        <v>159</v>
      </c>
    </row>
    <row r="47" spans="1:11" x14ac:dyDescent="0.25">
      <c r="A47" t="str">
        <f>"ZF136FD478"</f>
        <v>ZF136FD478</v>
      </c>
      <c r="B47" t="str">
        <f t="shared" si="1"/>
        <v>06363391001</v>
      </c>
      <c r="C47" t="s">
        <v>16</v>
      </c>
      <c r="D47" t="s">
        <v>125</v>
      </c>
      <c r="E47" t="s">
        <v>25</v>
      </c>
      <c r="F47" s="1" t="s">
        <v>126</v>
      </c>
      <c r="G47" t="s">
        <v>127</v>
      </c>
      <c r="H47">
        <v>1200</v>
      </c>
      <c r="I47" s="2">
        <v>44757</v>
      </c>
      <c r="J47" s="2">
        <v>44789</v>
      </c>
      <c r="K47">
        <v>1200</v>
      </c>
    </row>
    <row r="48" spans="1:11" x14ac:dyDescent="0.25">
      <c r="A48" t="str">
        <f>"Z36372FAFF"</f>
        <v>Z36372FAFF</v>
      </c>
      <c r="B48" t="str">
        <f t="shared" si="1"/>
        <v>06363391001</v>
      </c>
      <c r="C48" t="s">
        <v>16</v>
      </c>
      <c r="D48" t="s">
        <v>128</v>
      </c>
      <c r="E48" t="s">
        <v>25</v>
      </c>
      <c r="F48" s="1" t="s">
        <v>129</v>
      </c>
      <c r="G48" t="s">
        <v>130</v>
      </c>
      <c r="H48">
        <v>2180</v>
      </c>
      <c r="I48" s="2">
        <v>44795</v>
      </c>
      <c r="J48" s="2">
        <v>44848</v>
      </c>
      <c r="K48">
        <v>2180</v>
      </c>
    </row>
    <row r="49" spans="1:11" x14ac:dyDescent="0.25">
      <c r="A49" t="str">
        <f>"Z5A37DD490"</f>
        <v>Z5A37DD490</v>
      </c>
      <c r="B49" t="str">
        <f t="shared" si="1"/>
        <v>06363391001</v>
      </c>
      <c r="C49" t="s">
        <v>16</v>
      </c>
      <c r="D49" t="s">
        <v>131</v>
      </c>
      <c r="E49" t="s">
        <v>25</v>
      </c>
      <c r="F49" s="1" t="s">
        <v>132</v>
      </c>
      <c r="G49" t="s">
        <v>133</v>
      </c>
      <c r="H49">
        <v>270</v>
      </c>
      <c r="I49" s="2">
        <v>44834</v>
      </c>
      <c r="J49" s="2">
        <v>44837</v>
      </c>
      <c r="K49">
        <v>270</v>
      </c>
    </row>
    <row r="50" spans="1:11" x14ac:dyDescent="0.25">
      <c r="A50" t="str">
        <f>"Z1D37F5B04"</f>
        <v>Z1D37F5B04</v>
      </c>
      <c r="B50" t="str">
        <f t="shared" si="1"/>
        <v>06363391001</v>
      </c>
      <c r="C50" t="s">
        <v>16</v>
      </c>
      <c r="D50" t="s">
        <v>134</v>
      </c>
      <c r="E50" t="s">
        <v>25</v>
      </c>
      <c r="F50" s="1" t="s">
        <v>135</v>
      </c>
      <c r="G50" t="s">
        <v>136</v>
      </c>
      <c r="H50">
        <v>300</v>
      </c>
      <c r="I50" s="2">
        <v>44851</v>
      </c>
      <c r="J50" s="2">
        <v>44851</v>
      </c>
      <c r="K50">
        <v>300</v>
      </c>
    </row>
    <row r="51" spans="1:11" x14ac:dyDescent="0.25">
      <c r="A51" t="str">
        <f>"ZB2380C8B1"</f>
        <v>ZB2380C8B1</v>
      </c>
      <c r="B51" t="str">
        <f t="shared" si="1"/>
        <v>06363391001</v>
      </c>
      <c r="C51" t="s">
        <v>16</v>
      </c>
      <c r="D51" t="s">
        <v>137</v>
      </c>
      <c r="E51" t="s">
        <v>25</v>
      </c>
      <c r="F51" s="1" t="s">
        <v>138</v>
      </c>
      <c r="G51" t="s">
        <v>139</v>
      </c>
      <c r="H51">
        <v>207.7</v>
      </c>
      <c r="I51" s="2">
        <v>44840</v>
      </c>
      <c r="J51" s="2">
        <v>44926</v>
      </c>
      <c r="K51">
        <v>207.7</v>
      </c>
    </row>
    <row r="52" spans="1:11" x14ac:dyDescent="0.25">
      <c r="A52" t="str">
        <f>"ZDA3735061"</f>
        <v>ZDA3735061</v>
      </c>
      <c r="B52" t="str">
        <f t="shared" si="1"/>
        <v>06363391001</v>
      </c>
      <c r="C52" t="s">
        <v>16</v>
      </c>
      <c r="D52" t="s">
        <v>140</v>
      </c>
      <c r="E52" t="s">
        <v>25</v>
      </c>
      <c r="F52" s="1" t="s">
        <v>141</v>
      </c>
      <c r="G52" t="s">
        <v>67</v>
      </c>
      <c r="H52">
        <v>5725</v>
      </c>
      <c r="I52" s="2">
        <v>44896</v>
      </c>
      <c r="J52" s="2">
        <v>44926</v>
      </c>
      <c r="K5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molise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2023-01-30T11:48:54Z</dcterms:created>
  <dcterms:modified xsi:type="dcterms:W3CDTF">2023-01-30T11:48:54Z</dcterms:modified>
</cp:coreProperties>
</file>