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trentin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</calcChain>
</file>

<file path=xl/sharedStrings.xml><?xml version="1.0" encoding="utf-8"?>
<sst xmlns="http://schemas.openxmlformats.org/spreadsheetml/2006/main" count="341" uniqueCount="186">
  <si>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</si>
  <si>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</si>
  <si>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</si>
  <si>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</si>
  <si>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</si>
  <si>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</si>
  <si>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</si>
  <si>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</si>
  <si>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</si>
  <si>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</si>
  <si>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</si>
  <si>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</si>
  <si>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</si>
  <si>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</si>
  <si>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</si>
  <si>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</si>
  <si>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Trento</t>
  </si>
  <si>
    <t>Servizio di pulizia a ridotto impatto ambientale per le sedi degli uffici facenti capo alla DP Trento</t>
  </si>
  <si>
    <t>26-AFFIDAMENTO DIRETTO IN ADESIONE AD ACCORDO QUADRO/CONVENZIONE</t>
  </si>
  <si>
    <t xml:space="preserve">C.R. APPALTI SRL (CF: 04622851006)
</t>
  </si>
  <si>
    <t>C.R. APPALTI SRL (CF: 04622851006)</t>
  </si>
  <si>
    <t>Buoni pasto elettronici</t>
  </si>
  <si>
    <t xml:space="preserve">EDENRED ITALIA SRL (CF: 01014660417)
</t>
  </si>
  <si>
    <t>EDENRED ITALIA SRL (CF: 01014660417)</t>
  </si>
  <si>
    <t>Manutenzione semestrale dell'impianto di sollevamento UT Borgo Valsugana</t>
  </si>
  <si>
    <t>23-AFFIDAMENTO DIRETTO</t>
  </si>
  <si>
    <t xml:space="preserve">DOMOLIFT ELEVATORI SRL (CF: 01153190226)
</t>
  </si>
  <si>
    <t>DOMOLIFT ELEVATORI SRL (CF: 01153190226)</t>
  </si>
  <si>
    <t>Energia elettrica</t>
  </si>
  <si>
    <t xml:space="preserve">A2A ENERGIA (CF: 12883420155)
</t>
  </si>
  <si>
    <t>A2A ENERGIA (CF: 12883420155)</t>
  </si>
  <si>
    <t>Buoni pasto elettronici - convenzione BP8</t>
  </si>
  <si>
    <t xml:space="preserve">DAY RISTOSERVICE S.P.A. (CF: 03543000370)
</t>
  </si>
  <si>
    <t>DAY RISTOSERVICE S.P.A. (CF: 03543000370)</t>
  </si>
  <si>
    <t>Manutenzione ordinaria defibrillatore</t>
  </si>
  <si>
    <t xml:space="preserve">SECURE LIFE SAS DI TAUFER MASSIMO (CF: 02401330226)
</t>
  </si>
  <si>
    <t>SECURE LIFE SAS DI TAUFER MASSIMO (CF: 02401330226)</t>
  </si>
  <si>
    <t>conduzione e manutenzione ascensori - Trento e Rovereto</t>
  </si>
  <si>
    <t xml:space="preserve">KONE SPA (CF: 05069070158)
</t>
  </si>
  <si>
    <t>KONE SPA (CF: 05069070158)</t>
  </si>
  <si>
    <t>servizio di sogmbero neve</t>
  </si>
  <si>
    <t xml:space="preserve">ACTIVA S.C. (CF: 01852650223)
</t>
  </si>
  <si>
    <t>ACTIVA S.C. (CF: 01852650223)</t>
  </si>
  <si>
    <t>CONTRATTO PER IL SERVIZIO DI VIGILANZA PER LE SEDI DI TRENTO E ROVERETO</t>
  </si>
  <si>
    <t xml:space="preserve">CITTADINI DELL'ORDINE S.R.L. (CF: 02415990213)
</t>
  </si>
  <si>
    <t>CITTADINI DELL'ORDINE S.R.L. (CF: 02415990213)</t>
  </si>
  <si>
    <t>FORNITURA DI GAS NATURALE</t>
  </si>
  <si>
    <t xml:space="preserve">DOLOMITI ENERGIA SPA (CF: 01812630224)
</t>
  </si>
  <si>
    <t>DOLOMITI ENERGIA SPA (CF: 01812630224)</t>
  </si>
  <si>
    <t>Noleggio apparecchiature multifunzione - Consip 31</t>
  </si>
  <si>
    <t xml:space="preserve">OLIVETTI SPA (CF: 02298700010)
</t>
  </si>
  <si>
    <t>OLIVETTI SPA (CF: 02298700010)</t>
  </si>
  <si>
    <t xml:space="preserve">AGSM ENERGIA SPA (CF: 02968430237)
</t>
  </si>
  <si>
    <t>AGSM ENERGIA SPA (CF: 02968430237)</t>
  </si>
  <si>
    <t>Sorveglianza sanitaria e visite mediche</t>
  </si>
  <si>
    <t xml:space="preserve">SINTESI SPA (CF: 03533961003)
</t>
  </si>
  <si>
    <t>SINTESI SPA (CF: 03533961003)</t>
  </si>
  <si>
    <t>sostituzione di un vaso di espansione e di due ventilconvettori</t>
  </si>
  <si>
    <t xml:space="preserve">GRUBER SRL A SOCIO UNICO (CF: 01850370220)
</t>
  </si>
  <si>
    <t>GRUBER SRL A SOCIO UNICO (CF: 01850370220)</t>
  </si>
  <si>
    <t>sostituzione delle batterie dâ€™emergenza degli ascensori della sede di via Brennero</t>
  </si>
  <si>
    <t>mascherine FFP2 imbustate singolarmente</t>
  </si>
  <si>
    <t xml:space="preserve">PERISTEGRAF SRL (CF: 07404600582)
</t>
  </si>
  <si>
    <t>PERISTEGRAF SRL (CF: 07404600582)</t>
  </si>
  <si>
    <t>Acquisto toner rigenerati</t>
  </si>
  <si>
    <t xml:space="preserve">ECOSERVICE DI PAOLO SALTARELLI (CF: SNTPLA67L16E783G)
</t>
  </si>
  <si>
    <t>ECOSERVICE DI PAOLO SALTARELLI (CF: SNTPLA67L16E783G)</t>
  </si>
  <si>
    <t>servizio di manutenzione programmata e non programmata degli impianti di sollevamento delle sedi di Trento e Rovereto</t>
  </si>
  <si>
    <t>manutenzione dellâ€™impianto termosanitario presso la sede di Trento</t>
  </si>
  <si>
    <t xml:space="preserve">BORTOLOTTI ALBERTO S.R.L. (CF: 01923450223)
</t>
  </si>
  <si>
    <t>BORTOLOTTI ALBERTO S.R.L. (CF: 01923450223)</t>
  </si>
  <si>
    <t>CONTRATTO VERIFICA ESTINTORI</t>
  </si>
  <si>
    <t>servizio di sanificazione a chiamata presso le sedi della Direzione Provinciale di Trento</t>
  </si>
  <si>
    <t xml:space="preserve">KOMPLETT SOCIETÃ  COOPERATIVA (CF: 02061150229)
</t>
  </si>
  <si>
    <t>KOMPLETT SOCIETÃ  COOPERATIVA (CF: 02061150229)</t>
  </si>
  <si>
    <t>adesione al contratto nazionale del facchinaggio</t>
  </si>
  <si>
    <t xml:space="preserve">COOPSERVICE S.COOP.P.A. (CF: 00310180351)
</t>
  </si>
  <si>
    <t>COOPSERVICE S.COOP.P.A. (CF: 00310180351)</t>
  </si>
  <si>
    <t xml:space="preserve">Articoli di cancelleria per gli uffici della DP Trento </t>
  </si>
  <si>
    <t>04-PROCEDURA NEGOZIATA SENZA PREVIA PUBBLICAZIONE</t>
  </si>
  <si>
    <t xml:space="preserve">ATES INFORMATICA (CF: 01191170933)
CARTOLERIA DELLAGIACOMA SAS DI DELLAGIACOMA ANTONIO E FRATELLI (CF: 00921160222)
CONTER FORNITURE S.A.S. (CF: 01206270215)
CORPORATE EXPRESS SRL (CF: 00936630151)
DUBINI S.R.L. (CF: 06262520155)
ERMES (CF: 02184670392)
FORATO CANCELLERIA S.R.L. (CF: 01383950225)
GIFRAN SRL (CF: 02369570987)
MOAR S.R.L. (CF: 01827230226)
TROST SPA (CF: 01348470301)
</t>
  </si>
  <si>
    <t>FORATO CANCELLERIA S.R.L. (CF: 01383950225)</t>
  </si>
  <si>
    <t>Carta naturale in risme f.to A4 (febbraio)</t>
  </si>
  <si>
    <t xml:space="preserve">AMBIENTE (CF: 03336400266)
BREVIGLIERI SRL (CF: 00595540295)
CONTER FORNITURE S.A.S. (CF: 01206270215)
CORPORATE EXPRESS SRL (CF: 00936630151)
CREMONA GIOCHI E ARREDI DI BONINI FRANCO &amp; C SNC (CF: 00753550193)
DUBINI S.R.L. (CF: 06262520155)
FMOFFICE (CF: 11130250969)
FORATO CANCELLERIA S.R.L. (CF: 01383950225)
LINEA UFFICIO SERVICE SRL (CF: 04160400232)
MOAR S.R.L. (CF: 01827230226)
</t>
  </si>
  <si>
    <t>Carta naturale in risme f.to A4 (marzo)</t>
  </si>
  <si>
    <t xml:space="preserve">FORATO CANCELLERIA S.R.L. (CF: 01383950225)
MOAR S.R.L. (CF: 01827230226)
</t>
  </si>
  <si>
    <t>AGGIORNAMENTO SEGNALETICA UFFICI DP TRENTO</t>
  </si>
  <si>
    <t xml:space="preserve">DUESSE SAS (CF: 02225440227)
</t>
  </si>
  <si>
    <t>DUESSE SAS (CF: 02225440227)</t>
  </si>
  <si>
    <t>corso RSPP</t>
  </si>
  <si>
    <t xml:space="preserve">SEA CONSULENZE E SERVIZI SRL  (CF: 02455120226)
</t>
  </si>
  <si>
    <t>SEA CONSULENZE E SERVIZI SRL  (CF: 02455120226)</t>
  </si>
  <si>
    <t>riparazione impianto antintrusione della sede di Rovereto</t>
  </si>
  <si>
    <t xml:space="preserve">SICURCOP S.R.L.S. (CF: 02339340222)
</t>
  </si>
  <si>
    <t>SICURCOP S.R.L.S. (CF: 02339340222)</t>
  </si>
  <si>
    <t>Fornitura annuale di timbri in gomma personalizzati</t>
  </si>
  <si>
    <t xml:space="preserve">FORATO CANCELLERIA S.R.L. (CF: 01383950225)
</t>
  </si>
  <si>
    <t>Contratto per la fornitura mascherine FFP2 imbustate singolarmente</t>
  </si>
  <si>
    <t>CONTRATTO ESECUTIVO PER Lâ€™AFFIDAMENTO DEL SERVIZIO DI PULIZIA ED IGIENE AMBIENTALE</t>
  </si>
  <si>
    <t xml:space="preserve">RAGGRUPPAMENTO:
- B.&amp; B. SERVICE SOCIETA' COOPERATIVA (CF: 01494430463) Ruolo: 02-MANDATARIA
- MIORELLI SERVICE S.P.A. (CF: 00505590224) Ruolo: 01-MANDANTE
</t>
  </si>
  <si>
    <t>SERVIZI DI CONDUZIONE, PRESIDIO E MANUTENZIONE PROGRAMMATA E NON PROGRAMMATA PER GLI IMPIANTI TECNOLOGICI IN USO PRESSO GLI IMMOBILI DELLâ€™AGENZIA DELLE ENTRATE OLTRE MINUTO MANTENIMENTO EDILE. LOTTO N. 7_ TRENTO</t>
  </si>
  <si>
    <t xml:space="preserve">ENGIE SERVIZI S.P.A. (GIÃ  COFELY ITALIA S.P.A.) (CF: 07149930583)
</t>
  </si>
  <si>
    <t>ENGIE SERVIZI S.P.A. (GIÃ  COFELY ITALIA S.P.A.) (CF: 07149930583)</t>
  </si>
  <si>
    <t>Servizio di portierato presso le sedi di Trento e Rovereto della DP di Trento</t>
  </si>
  <si>
    <t xml:space="preserve">BATTISTOLLI SERVIZI INTEGRATI S.R.L. (CF: 03897120246)
</t>
  </si>
  <si>
    <t>BATTISTOLLI SERVIZI INTEGRATI S.R.L. (CF: 03897120246)</t>
  </si>
  <si>
    <t>manutenzione ordinaria non programmata dellâ€™impianto di illuminazione della sede di Trento ed altri interventi</t>
  </si>
  <si>
    <t xml:space="preserve">PIEFFE COSTRUZIONI ELETTRICHE DI PIFFER GIORGIO (CF: PFFGRG60D24E048Y)
</t>
  </si>
  <si>
    <t>PIEFFE COSTRUZIONI ELETTRICHE DI PIFFER GIORGIO (CF: PFFGRG60D24E048Y)</t>
  </si>
  <si>
    <t>sostituzione timer gruppo frigo trento</t>
  </si>
  <si>
    <t xml:space="preserve">EMMEVI IMPIANTI SNC DI MASTROGIOVANNI VALENTINO &amp; C. (CF: 02626380238)
</t>
  </si>
  <si>
    <t>EMMEVI IMPIANTI SNC DI MASTROGIOVANNI VALENTINO &amp; C. (CF: 02626380238)</t>
  </si>
  <si>
    <t>verifica periodica sugli impianti elettrici (DPR 462/2001) presso alcune sedi dellâ€™Agenzia delle Entrate di Trento</t>
  </si>
  <si>
    <t xml:space="preserve">TRENTINA VERIFICHE ELETTRICHE SRL (CF: 01844810224)
</t>
  </si>
  <si>
    <t>TRENTINA VERIFICHE ELETTRICHE SRL (CF: 01844810224)</t>
  </si>
  <si>
    <t>Abbonamento annuale a rivista specializzata "Il Fallimento"</t>
  </si>
  <si>
    <t xml:space="preserve">WOLTERS KLUWER ITALIA SRL (CF: 10209790152)
</t>
  </si>
  <si>
    <t>WOLTERS KLUWER ITALIA SRL (CF: 10209790152)</t>
  </si>
  <si>
    <t>Contratto di affidamento per la fornitura di pubblicazioni specializzate in materia di crisi dâ€™impresa e fallimento</t>
  </si>
  <si>
    <t xml:space="preserve">GIUFFRÃ¨ FRANCIS LEFEBVRE S.P.A (CF: 00829840156)
</t>
  </si>
  <si>
    <t>GIUFFRÃ¨ FRANCIS LEFEBVRE S.P.A (CF: 00829840156)</t>
  </si>
  <si>
    <t>Toner e drum rigenerati per vari modelli di stampante</t>
  </si>
  <si>
    <t>Toner Originale Xerox per Lexmark 50F2U00 - 20.000 copie</t>
  </si>
  <si>
    <t xml:space="preserve">CENTRO UFFICI SRL (CF: 03095020362)
</t>
  </si>
  <si>
    <t>CENTRO UFFICI SRL (CF: 03095020362)</t>
  </si>
  <si>
    <t>Toner per stampanti lexmark ms621</t>
  </si>
  <si>
    <t xml:space="preserve">INFORDATA (CF: 00929440592)
</t>
  </si>
  <si>
    <t>INFORDATA (CF: 00929440592)</t>
  </si>
  <si>
    <t>Toner originali per Kyocera P3050DN</t>
  </si>
  <si>
    <t xml:space="preserve">KYOCERA SPA (CF: 02973040963)
</t>
  </si>
  <si>
    <t>KYOCERA SPA (CF: 02973040963)</t>
  </si>
  <si>
    <t>Lettori codici a barre</t>
  </si>
  <si>
    <t xml:space="preserve">AC COMPUTER DI ALESSANDRO COGONI (CF: CGNLSN65M18B354R)
</t>
  </si>
  <si>
    <t>AC COMPUTER DI ALESSANDRO COGONI (CF: CGNLSN65M18B354R)</t>
  </si>
  <si>
    <t>Manutenzione teleriscaldamento Rovereto</t>
  </si>
  <si>
    <t xml:space="preserve">NOVARETI SPA (CF: 01405600220)
</t>
  </si>
  <si>
    <t>NOVARETI SPA (CF: 01405600220)</t>
  </si>
  <si>
    <t>Pubblicazione specializzata in materia di tassazione atti notarili</t>
  </si>
  <si>
    <t xml:space="preserve">SCALA SNC DI SCALA MARIO (CF: 01534230220)
</t>
  </si>
  <si>
    <t>SCALA SNC DI SCALA MARIO (CF: 01534230220)</t>
  </si>
  <si>
    <t>GEL IGIENIZZANTE IN TANICHE DA 5 LT</t>
  </si>
  <si>
    <t xml:space="preserve">ISOMED S.R.L. (CF: 03323110282)
</t>
  </si>
  <si>
    <t>ISOMED S.R.L. (CF: 03323110282)</t>
  </si>
  <si>
    <t xml:space="preserve">Kit reintegro cassette pronto soccorso </t>
  </si>
  <si>
    <t xml:space="preserve">F.M.C. GROUP S.R.L. (CF: 06365451217)
</t>
  </si>
  <si>
    <t>F.M.C. GROUP S.R.L. (CF: 06365451217)</t>
  </si>
  <si>
    <t>Adesione alla convenzione Consip Buoni pasto elettronici - BP9 lotto 3</t>
  </si>
  <si>
    <t xml:space="preserve">YES TICKET S.R.L. (CF: 10527040967)
</t>
  </si>
  <si>
    <t>YES TICKET S.R.L. (CF: 10527040967)</t>
  </si>
  <si>
    <t>Carta A4</t>
  </si>
  <si>
    <t xml:space="preserve">LOEFF SYSTEM S.R.L. (CF: 02679840211)
</t>
  </si>
  <si>
    <t>LOEFF SYSTEM S.R.L. (CF: 02679840211)</t>
  </si>
  <si>
    <t>Carta naturale in risme (settembre)</t>
  </si>
  <si>
    <t>Carta naturale in risme (ottobre)</t>
  </si>
  <si>
    <t>27-CONFRONTO COMPETITIVO IN ADESIONE AD ACCORDO QUADRO/CONVENZIONE</t>
  </si>
  <si>
    <t>Articoli di cancelleria</t>
  </si>
  <si>
    <t xml:space="preserve">CLICK UFFICIO SRL (CF: 06067681004)
CORPORATE EXPRESS SRL (CF: 13303580156)
DUBINI S.R.L. (CF: 06262520155)
FORATO CANCELLERIA S.R.L. (CF: 01383950225)
MOAR S.R.L. (CF: 01827230226)
MONDOFFICE (CF: 07491520156)
</t>
  </si>
  <si>
    <t>DUBINI S.R.L. (CF: 06262520155)</t>
  </si>
  <si>
    <t xml:space="preserve">Prelievo e macero materiale cartaceo </t>
  </si>
  <si>
    <t xml:space="preserve">MOSER MARINO &amp; FIGLI S.R.L. (CF: 00385420229)
</t>
  </si>
  <si>
    <t>MOSER MARINO &amp; FIGLI S.R.L. (CF: 00385420229)</t>
  </si>
  <si>
    <t>Libri su imposta di registro ecc. per UTAPSRI e UT TN</t>
  </si>
  <si>
    <t>Sedie ospite in polipropilene</t>
  </si>
  <si>
    <t xml:space="preserve">GIOCHIMPARA S.R.L (CF: 00635430226)
</t>
  </si>
  <si>
    <t>GIOCHIMPARA S.R.L (CF: 00635430226)</t>
  </si>
  <si>
    <t>TERMOVENTILATORI</t>
  </si>
  <si>
    <t xml:space="preserve">ELETTROCASA  (CF: 00927290221)
</t>
  </si>
  <si>
    <t>ELETTROCASA  (CF: 00927290221)</t>
  </si>
  <si>
    <t>Acquisto di un motore per ventilconvettore</t>
  </si>
  <si>
    <t xml:space="preserve">ELETTRO MECCANICA TRENTINA S.N.C. (CF: 00108060229)
</t>
  </si>
  <si>
    <t>ELETTRO MECCANICA TRENTINA S.N.C. (CF: 00108060229)</t>
  </si>
  <si>
    <t>Timbri in gomma personalizzati (contratto a massimale)</t>
  </si>
  <si>
    <t>ARREDI: studi completi con due postazioni di lavoro</t>
  </si>
  <si>
    <t xml:space="preserve">B&amp;J FORNITURE E SERVIZI PER UFFICIO (CF: 02530820808)
DITTA GIACOMO BEVILACQUA DI CARLOTTA E GIOVANNI BEVILACQUA (CF: 00752860569)
FACCHINI ARREDAMENTI DI FACCHINI ALBERTO (CF: FCCLRT74T13A372Q)
FLEX OFFICE SRL (CF: 06854871214)
INFORMATICA.NET S.R.L. (CF: 04654610874)
MONDOFFICE (CF: 07491520156)
PA.COM S.R.L. (CF: 02630050819)
PROGRES DI G. SPADAZZI E C. SAS (CF: 05389081000)
VIRTUAL LOGIC SRL (CF: 03878640238)
</t>
  </si>
  <si>
    <t>FLEX OFFICE SRL (CF: 06854871214)</t>
  </si>
  <si>
    <t>ARREDI: sedute ergonomiche da scrivania</t>
  </si>
  <si>
    <t>PROGRES DI G. SPADAZZI E C. SAS (CF: 05389081000)</t>
  </si>
  <si>
    <t>Servizio di smaltimento e recupero di materiali misti e arredi</t>
  </si>
  <si>
    <t xml:space="preserve">RIGOTTI F.LLI SRL (CF: 01977710225)
</t>
  </si>
  <si>
    <t>RIGOTTI F.LLI SRL (CF: 01977710225)</t>
  </si>
  <si>
    <t>Servizio di verifica periodica impianti elettrici sedi di Trento e Borgo Valsugana</t>
  </si>
  <si>
    <t>Servizio di riparazione impianto antintrusione sede di Rovereto</t>
  </si>
  <si>
    <t>Sostituzione di due batterie tampone sull'impianto antincendio della sede di Borgo Valsugana</t>
  </si>
  <si>
    <t>Verifica periodica del contatore statico dell'impianto fotovoltaico</t>
  </si>
  <si>
    <t xml:space="preserve">STUDIO TECNICO LANER EZIO (CF: LNRZEI67B28L378Y)
</t>
  </si>
  <si>
    <t>STUDIO TECNICO LANER EZIO (CF: LNRZEI67B28L378Y)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</si>
</sst>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"6661581E88"</f>
        <v>6661581E88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962940.45</v>
      </c>
      <c r="I3" s="2">
        <v>42522</v>
      </c>
      <c r="J3" s="2">
        <v>43852</v>
      </c>
      <c r="K3">
        <v>588997.26</v>
      </c>
    </row>
    <row r="4" spans="1:11" x14ac:dyDescent="0.25">
      <c r="A4" t="str">
        <f>"73120828F2"</f>
        <v>73120828F2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699258.96</v>
      </c>
      <c r="I4" s="2">
        <v>43125</v>
      </c>
      <c r="J4" s="2">
        <v>44176</v>
      </c>
      <c r="K4">
        <v>515796.66</v>
      </c>
    </row>
    <row r="5" spans="1:11" x14ac:dyDescent="0.25">
      <c r="A5" t="str">
        <f>"Z322986887"</f>
        <v>Z322986887</v>
      </c>
      <c r="B5" t="str">
        <f t="shared" si="0"/>
        <v>06363391001</v>
      </c>
      <c r="C5" t="s">
        <v>16</v>
      </c>
      <c r="D5" t="s">
        <v>24</v>
      </c>
      <c r="E5" t="s">
        <v>25</v>
      </c>
      <c r="F5" s="1" t="s">
        <v>26</v>
      </c>
      <c r="G5" t="s">
        <v>27</v>
      </c>
      <c r="H5">
        <v>1260</v>
      </c>
      <c r="I5" s="2">
        <v>43647</v>
      </c>
      <c r="J5" s="2">
        <v>44742</v>
      </c>
      <c r="K5">
        <v>1310</v>
      </c>
    </row>
    <row r="6" spans="1:11" x14ac:dyDescent="0.25">
      <c r="A6" t="str">
        <f>"7817316D3A"</f>
        <v>7817316D3A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0</v>
      </c>
      <c r="I6" s="2">
        <v>43586</v>
      </c>
      <c r="J6" s="2">
        <v>43951</v>
      </c>
      <c r="K6">
        <v>60218.62</v>
      </c>
    </row>
    <row r="7" spans="1:11" x14ac:dyDescent="0.25">
      <c r="A7" t="str">
        <f>"822022476F"</f>
        <v>822022476F</v>
      </c>
      <c r="B7" t="str">
        <f t="shared" si="0"/>
        <v>06363391001</v>
      </c>
      <c r="C7" t="s">
        <v>16</v>
      </c>
      <c r="D7" t="s">
        <v>28</v>
      </c>
      <c r="E7" t="s">
        <v>18</v>
      </c>
      <c r="F7" s="1" t="s">
        <v>29</v>
      </c>
      <c r="G7" t="s">
        <v>30</v>
      </c>
      <c r="H7">
        <v>0</v>
      </c>
      <c r="I7" s="2">
        <v>43952</v>
      </c>
      <c r="J7" s="2">
        <v>44500</v>
      </c>
      <c r="K7">
        <v>76505.84</v>
      </c>
    </row>
    <row r="8" spans="1:11" x14ac:dyDescent="0.25">
      <c r="A8" t="str">
        <f>"8480934024"</f>
        <v>8480934024</v>
      </c>
      <c r="B8" t="str">
        <f t="shared" si="0"/>
        <v>06363391001</v>
      </c>
      <c r="C8" t="s">
        <v>16</v>
      </c>
      <c r="D8" t="s">
        <v>31</v>
      </c>
      <c r="E8" t="s">
        <v>18</v>
      </c>
      <c r="F8" s="1" t="s">
        <v>32</v>
      </c>
      <c r="G8" t="s">
        <v>33</v>
      </c>
      <c r="H8">
        <v>387400</v>
      </c>
      <c r="I8" s="2">
        <v>44207</v>
      </c>
      <c r="J8" s="2">
        <v>45233</v>
      </c>
      <c r="K8">
        <v>303989.8</v>
      </c>
    </row>
    <row r="9" spans="1:11" x14ac:dyDescent="0.25">
      <c r="A9" t="str">
        <f>"Z002FD4958"</f>
        <v>Z002FD4958</v>
      </c>
      <c r="B9" t="str">
        <f t="shared" si="0"/>
        <v>06363391001</v>
      </c>
      <c r="C9" t="s">
        <v>16</v>
      </c>
      <c r="D9" t="s">
        <v>34</v>
      </c>
      <c r="E9" t="s">
        <v>25</v>
      </c>
      <c r="F9" s="1" t="s">
        <v>35</v>
      </c>
      <c r="G9" t="s">
        <v>36</v>
      </c>
      <c r="H9">
        <v>480</v>
      </c>
      <c r="I9" s="2">
        <v>44218</v>
      </c>
      <c r="J9" s="2">
        <v>45280</v>
      </c>
      <c r="K9">
        <v>480</v>
      </c>
    </row>
    <row r="10" spans="1:11" x14ac:dyDescent="0.25">
      <c r="A10" t="str">
        <f>"ZEF2FD490D"</f>
        <v>ZEF2FD490D</v>
      </c>
      <c r="B10" t="str">
        <f t="shared" si="0"/>
        <v>06363391001</v>
      </c>
      <c r="C10" t="s">
        <v>16</v>
      </c>
      <c r="D10" t="s">
        <v>37</v>
      </c>
      <c r="E10" t="s">
        <v>25</v>
      </c>
      <c r="F10" s="1" t="s">
        <v>38</v>
      </c>
      <c r="G10" t="s">
        <v>39</v>
      </c>
      <c r="H10">
        <v>2800</v>
      </c>
      <c r="I10" s="2">
        <v>44186</v>
      </c>
      <c r="J10" s="2">
        <v>44561</v>
      </c>
      <c r="K10">
        <v>2759.92</v>
      </c>
    </row>
    <row r="11" spans="1:11" x14ac:dyDescent="0.25">
      <c r="A11" t="str">
        <f>"Z4D302441E"</f>
        <v>Z4D302441E</v>
      </c>
      <c r="B11" t="str">
        <f t="shared" si="0"/>
        <v>06363391001</v>
      </c>
      <c r="C11" t="s">
        <v>16</v>
      </c>
      <c r="D11" t="s">
        <v>40</v>
      </c>
      <c r="E11" t="s">
        <v>25</v>
      </c>
      <c r="F11" s="1" t="s">
        <v>41</v>
      </c>
      <c r="G11" t="s">
        <v>42</v>
      </c>
      <c r="H11">
        <v>4500</v>
      </c>
      <c r="I11" s="2">
        <v>44208</v>
      </c>
      <c r="J11" s="2">
        <v>44651</v>
      </c>
      <c r="K11">
        <v>717</v>
      </c>
    </row>
    <row r="12" spans="1:11" x14ac:dyDescent="0.25">
      <c r="A12" t="str">
        <f>"Z5F307C20F"</f>
        <v>Z5F307C20F</v>
      </c>
      <c r="B12" t="str">
        <f t="shared" si="0"/>
        <v>06363391001</v>
      </c>
      <c r="C12" t="s">
        <v>16</v>
      </c>
      <c r="D12" t="s">
        <v>43</v>
      </c>
      <c r="E12" t="s">
        <v>25</v>
      </c>
      <c r="F12" s="1" t="s">
        <v>44</v>
      </c>
      <c r="G12" t="s">
        <v>45</v>
      </c>
      <c r="H12">
        <v>41604.25</v>
      </c>
      <c r="I12" s="2">
        <v>44333</v>
      </c>
      <c r="J12" s="2">
        <v>44681</v>
      </c>
      <c r="K12">
        <v>41604.25</v>
      </c>
    </row>
    <row r="13" spans="1:11" x14ac:dyDescent="0.25">
      <c r="A13" t="str">
        <f>"8633150CBE"</f>
        <v>8633150CBE</v>
      </c>
      <c r="B13" t="str">
        <f t="shared" si="0"/>
        <v>06363391001</v>
      </c>
      <c r="C13" t="s">
        <v>16</v>
      </c>
      <c r="D13" t="s">
        <v>46</v>
      </c>
      <c r="E13" t="s">
        <v>18</v>
      </c>
      <c r="F13" s="1" t="s">
        <v>47</v>
      </c>
      <c r="G13" t="s">
        <v>48</v>
      </c>
      <c r="H13">
        <v>0</v>
      </c>
      <c r="I13" s="2">
        <v>44317</v>
      </c>
      <c r="J13" s="2">
        <v>45046</v>
      </c>
      <c r="K13">
        <v>64918.11</v>
      </c>
    </row>
    <row r="14" spans="1:11" x14ac:dyDescent="0.25">
      <c r="A14" t="str">
        <f>"ZC330B70C5"</f>
        <v>ZC330B70C5</v>
      </c>
      <c r="B14" t="str">
        <f t="shared" si="0"/>
        <v>06363391001</v>
      </c>
      <c r="C14" t="s">
        <v>16</v>
      </c>
      <c r="D14" t="s">
        <v>49</v>
      </c>
      <c r="E14" t="s">
        <v>18</v>
      </c>
      <c r="F14" s="1" t="s">
        <v>50</v>
      </c>
      <c r="G14" t="s">
        <v>51</v>
      </c>
      <c r="H14">
        <v>39600</v>
      </c>
      <c r="I14" s="2">
        <v>44251</v>
      </c>
      <c r="J14" s="2">
        <v>46076</v>
      </c>
      <c r="K14">
        <v>11418</v>
      </c>
    </row>
    <row r="15" spans="1:11" x14ac:dyDescent="0.25">
      <c r="A15" t="str">
        <f>"9111433060"</f>
        <v>9111433060</v>
      </c>
      <c r="B15" t="str">
        <f t="shared" si="0"/>
        <v>06363391001</v>
      </c>
      <c r="C15" t="s">
        <v>16</v>
      </c>
      <c r="D15" t="s">
        <v>28</v>
      </c>
      <c r="E15" t="s">
        <v>18</v>
      </c>
      <c r="F15" s="1" t="s">
        <v>52</v>
      </c>
      <c r="G15" t="s">
        <v>53</v>
      </c>
      <c r="H15">
        <v>0</v>
      </c>
      <c r="I15" s="2">
        <v>44501</v>
      </c>
      <c r="J15" s="2">
        <v>45046</v>
      </c>
      <c r="K15">
        <v>54741.66</v>
      </c>
    </row>
    <row r="16" spans="1:11" x14ac:dyDescent="0.25">
      <c r="A16" t="str">
        <f>"8790968848"</f>
        <v>8790968848</v>
      </c>
      <c r="B16" t="str">
        <f t="shared" si="0"/>
        <v>06363391001</v>
      </c>
      <c r="C16" t="s">
        <v>16</v>
      </c>
      <c r="D16" t="s">
        <v>54</v>
      </c>
      <c r="E16" t="s">
        <v>18</v>
      </c>
      <c r="F16" s="1" t="s">
        <v>55</v>
      </c>
      <c r="G16" t="s">
        <v>56</v>
      </c>
      <c r="H16">
        <v>41373.56</v>
      </c>
      <c r="I16" s="2">
        <v>44531</v>
      </c>
      <c r="J16" s="2">
        <v>45626</v>
      </c>
      <c r="K16">
        <v>8774.2999999999993</v>
      </c>
    </row>
    <row r="17" spans="1:11" x14ac:dyDescent="0.25">
      <c r="A17" t="str">
        <f>"ZBE3476B86"</f>
        <v>ZBE3476B86</v>
      </c>
      <c r="B17" t="str">
        <f t="shared" si="0"/>
        <v>06363391001</v>
      </c>
      <c r="C17" t="s">
        <v>16</v>
      </c>
      <c r="D17" t="s">
        <v>57</v>
      </c>
      <c r="E17" t="s">
        <v>25</v>
      </c>
      <c r="F17" s="1" t="s">
        <v>58</v>
      </c>
      <c r="G17" t="s">
        <v>59</v>
      </c>
      <c r="H17">
        <v>1439</v>
      </c>
      <c r="I17" s="2">
        <v>44551</v>
      </c>
      <c r="J17" s="2">
        <v>44592</v>
      </c>
      <c r="K17">
        <v>1439</v>
      </c>
    </row>
    <row r="18" spans="1:11" x14ac:dyDescent="0.25">
      <c r="A18" t="str">
        <f>"Z303476A82"</f>
        <v>Z303476A82</v>
      </c>
      <c r="B18" t="str">
        <f t="shared" si="0"/>
        <v>06363391001</v>
      </c>
      <c r="C18" t="s">
        <v>16</v>
      </c>
      <c r="D18" t="s">
        <v>60</v>
      </c>
      <c r="E18" t="s">
        <v>25</v>
      </c>
      <c r="F18" s="1" t="s">
        <v>38</v>
      </c>
      <c r="G18" t="s">
        <v>39</v>
      </c>
      <c r="H18">
        <v>1600</v>
      </c>
      <c r="I18" s="2">
        <v>44551</v>
      </c>
      <c r="J18" s="2">
        <v>44551</v>
      </c>
      <c r="K18">
        <v>1600</v>
      </c>
    </row>
    <row r="19" spans="1:11" x14ac:dyDescent="0.25">
      <c r="A19" t="str">
        <f>"ZEF3479DFD"</f>
        <v>ZEF3479DFD</v>
      </c>
      <c r="B19" t="str">
        <f t="shared" si="0"/>
        <v>06363391001</v>
      </c>
      <c r="C19" t="s">
        <v>16</v>
      </c>
      <c r="D19" t="s">
        <v>61</v>
      </c>
      <c r="E19" t="s">
        <v>25</v>
      </c>
      <c r="F19" s="1" t="s">
        <v>62</v>
      </c>
      <c r="G19" t="s">
        <v>63</v>
      </c>
      <c r="H19">
        <v>800</v>
      </c>
      <c r="I19" s="2">
        <v>44551</v>
      </c>
      <c r="J19" s="2">
        <v>44561</v>
      </c>
      <c r="K19">
        <v>800</v>
      </c>
    </row>
    <row r="20" spans="1:11" x14ac:dyDescent="0.25">
      <c r="A20" t="str">
        <f>"ZB03449911"</f>
        <v>ZB03449911</v>
      </c>
      <c r="B20" t="str">
        <f t="shared" si="0"/>
        <v>06363391001</v>
      </c>
      <c r="C20" t="s">
        <v>16</v>
      </c>
      <c r="D20" t="s">
        <v>64</v>
      </c>
      <c r="E20" t="s">
        <v>25</v>
      </c>
      <c r="F20" s="1" t="s">
        <v>65</v>
      </c>
      <c r="G20" t="s">
        <v>66</v>
      </c>
      <c r="H20">
        <v>2067.3000000000002</v>
      </c>
      <c r="I20" s="2">
        <v>44543</v>
      </c>
      <c r="J20" s="2">
        <v>44576</v>
      </c>
      <c r="K20">
        <v>2067.3000000000002</v>
      </c>
    </row>
    <row r="21" spans="1:11" x14ac:dyDescent="0.25">
      <c r="A21" t="str">
        <f>"Z0B33F973E"</f>
        <v>Z0B33F973E</v>
      </c>
      <c r="B21" t="str">
        <f t="shared" si="0"/>
        <v>06363391001</v>
      </c>
      <c r="C21" t="s">
        <v>16</v>
      </c>
      <c r="D21" t="s">
        <v>67</v>
      </c>
      <c r="E21" t="s">
        <v>25</v>
      </c>
      <c r="F21" s="1" t="s">
        <v>38</v>
      </c>
      <c r="G21" t="s">
        <v>39</v>
      </c>
      <c r="H21">
        <v>2800</v>
      </c>
      <c r="I21" s="2">
        <v>44562</v>
      </c>
      <c r="J21" s="2">
        <v>44926</v>
      </c>
      <c r="K21">
        <v>176.66</v>
      </c>
    </row>
    <row r="22" spans="1:11" x14ac:dyDescent="0.25">
      <c r="A22" t="str">
        <f>"Z1E340E0E6"</f>
        <v>Z1E340E0E6</v>
      </c>
      <c r="B22" t="str">
        <f t="shared" si="0"/>
        <v>06363391001</v>
      </c>
      <c r="C22" t="s">
        <v>16</v>
      </c>
      <c r="D22" t="s">
        <v>68</v>
      </c>
      <c r="E22" t="s">
        <v>25</v>
      </c>
      <c r="F22" s="1" t="s">
        <v>69</v>
      </c>
      <c r="G22" t="s">
        <v>70</v>
      </c>
      <c r="H22">
        <v>1055</v>
      </c>
      <c r="I22" s="2">
        <v>44525</v>
      </c>
      <c r="J22" s="2">
        <v>44561</v>
      </c>
      <c r="K22">
        <v>1055</v>
      </c>
    </row>
    <row r="23" spans="1:11" x14ac:dyDescent="0.25">
      <c r="A23" t="str">
        <f>"Z6934654B6"</f>
        <v>Z6934654B6</v>
      </c>
      <c r="B23" t="str">
        <f t="shared" si="0"/>
        <v>06363391001</v>
      </c>
      <c r="C23" t="s">
        <v>16</v>
      </c>
      <c r="D23" t="s">
        <v>71</v>
      </c>
      <c r="E23" t="s">
        <v>25</v>
      </c>
      <c r="F23" s="1" t="s">
        <v>35</v>
      </c>
      <c r="G23" t="s">
        <v>36</v>
      </c>
      <c r="H23">
        <v>5000</v>
      </c>
      <c r="I23" s="2">
        <v>44562</v>
      </c>
      <c r="J23" s="2">
        <v>44926</v>
      </c>
      <c r="K23">
        <v>240</v>
      </c>
    </row>
    <row r="24" spans="1:11" x14ac:dyDescent="0.25">
      <c r="A24" t="str">
        <f>"ZAD340134E"</f>
        <v>ZAD340134E</v>
      </c>
      <c r="B24" t="str">
        <f t="shared" si="0"/>
        <v>06363391001</v>
      </c>
      <c r="C24" t="s">
        <v>16</v>
      </c>
      <c r="D24" t="s">
        <v>72</v>
      </c>
      <c r="E24" t="s">
        <v>25</v>
      </c>
      <c r="F24" s="1" t="s">
        <v>73</v>
      </c>
      <c r="G24" t="s">
        <v>74</v>
      </c>
      <c r="H24">
        <v>10000</v>
      </c>
      <c r="I24" s="2">
        <v>44541</v>
      </c>
      <c r="J24" s="2">
        <v>44926</v>
      </c>
      <c r="K24">
        <v>2131.6999999999998</v>
      </c>
    </row>
    <row r="25" spans="1:11" x14ac:dyDescent="0.25">
      <c r="A25" t="str">
        <f>"8682187F5A"</f>
        <v>8682187F5A</v>
      </c>
      <c r="B25" t="str">
        <f t="shared" si="0"/>
        <v>06363391001</v>
      </c>
      <c r="C25" t="s">
        <v>16</v>
      </c>
      <c r="D25" t="s">
        <v>75</v>
      </c>
      <c r="E25" t="s">
        <v>18</v>
      </c>
      <c r="F25" s="1" t="s">
        <v>76</v>
      </c>
      <c r="G25" t="s">
        <v>77</v>
      </c>
      <c r="H25">
        <v>107971.82</v>
      </c>
      <c r="I25" s="2">
        <v>44295</v>
      </c>
      <c r="J25" s="2">
        <v>45704</v>
      </c>
      <c r="K25">
        <v>0</v>
      </c>
    </row>
    <row r="26" spans="1:11" x14ac:dyDescent="0.25">
      <c r="A26" t="str">
        <f>"Z1933EF64C"</f>
        <v>Z1933EF64C</v>
      </c>
      <c r="B26" t="str">
        <f t="shared" si="0"/>
        <v>06363391001</v>
      </c>
      <c r="C26" t="s">
        <v>16</v>
      </c>
      <c r="D26" t="s">
        <v>78</v>
      </c>
      <c r="E26" t="s">
        <v>79</v>
      </c>
      <c r="F26" s="1" t="s">
        <v>80</v>
      </c>
      <c r="G26" t="s">
        <v>81</v>
      </c>
      <c r="H26">
        <v>2132.3000000000002</v>
      </c>
      <c r="I26" s="2">
        <v>44578</v>
      </c>
      <c r="J26" s="2">
        <v>44592</v>
      </c>
      <c r="K26">
        <v>1813.4</v>
      </c>
    </row>
    <row r="27" spans="1:11" x14ac:dyDescent="0.25">
      <c r="A27" t="str">
        <f>"ZBA353D520"</f>
        <v>ZBA353D520</v>
      </c>
      <c r="B27" t="str">
        <f t="shared" si="0"/>
        <v>06363391001</v>
      </c>
      <c r="C27" t="s">
        <v>16</v>
      </c>
      <c r="D27" t="s">
        <v>82</v>
      </c>
      <c r="E27" t="s">
        <v>79</v>
      </c>
      <c r="F27" s="1" t="s">
        <v>83</v>
      </c>
      <c r="H27">
        <v>0</v>
      </c>
      <c r="K27">
        <v>0</v>
      </c>
    </row>
    <row r="28" spans="1:11" x14ac:dyDescent="0.25">
      <c r="A28" t="str">
        <f>"Z8135847C6"</f>
        <v>Z8135847C6</v>
      </c>
      <c r="B28" t="str">
        <f t="shared" si="0"/>
        <v>06363391001</v>
      </c>
      <c r="C28" t="s">
        <v>16</v>
      </c>
      <c r="D28" t="s">
        <v>84</v>
      </c>
      <c r="E28" t="s">
        <v>25</v>
      </c>
      <c r="F28" s="1" t="s">
        <v>85</v>
      </c>
      <c r="G28" t="s">
        <v>81</v>
      </c>
      <c r="H28">
        <v>5800</v>
      </c>
      <c r="I28" s="2">
        <v>44635</v>
      </c>
      <c r="J28" s="2">
        <v>44645</v>
      </c>
      <c r="K28">
        <v>5800</v>
      </c>
    </row>
    <row r="29" spans="1:11" x14ac:dyDescent="0.25">
      <c r="A29" t="str">
        <f>"Z78356EF2A"</f>
        <v>Z78356EF2A</v>
      </c>
      <c r="B29" t="str">
        <f t="shared" si="0"/>
        <v>06363391001</v>
      </c>
      <c r="C29" t="s">
        <v>16</v>
      </c>
      <c r="D29" t="s">
        <v>86</v>
      </c>
      <c r="E29" t="s">
        <v>25</v>
      </c>
      <c r="F29" s="1" t="s">
        <v>87</v>
      </c>
      <c r="G29" t="s">
        <v>88</v>
      </c>
      <c r="H29">
        <v>1900</v>
      </c>
      <c r="I29" s="2">
        <v>44631</v>
      </c>
      <c r="J29" s="2">
        <v>44634</v>
      </c>
      <c r="K29">
        <v>1900</v>
      </c>
    </row>
    <row r="30" spans="1:11" x14ac:dyDescent="0.25">
      <c r="A30" t="str">
        <f>"ZCE352CBE8"</f>
        <v>ZCE352CBE8</v>
      </c>
      <c r="B30" t="str">
        <f t="shared" si="0"/>
        <v>06363391001</v>
      </c>
      <c r="C30" t="s">
        <v>16</v>
      </c>
      <c r="D30" t="s">
        <v>89</v>
      </c>
      <c r="E30" t="s">
        <v>25</v>
      </c>
      <c r="F30" s="1" t="s">
        <v>90</v>
      </c>
      <c r="G30" t="s">
        <v>91</v>
      </c>
      <c r="H30">
        <v>400</v>
      </c>
      <c r="I30" s="2">
        <v>44627</v>
      </c>
      <c r="J30" s="2">
        <v>44641</v>
      </c>
      <c r="K30">
        <v>400</v>
      </c>
    </row>
    <row r="31" spans="1:11" x14ac:dyDescent="0.25">
      <c r="A31" t="str">
        <f>"Z84345906C"</f>
        <v>Z84345906C</v>
      </c>
      <c r="B31" t="str">
        <f t="shared" si="0"/>
        <v>06363391001</v>
      </c>
      <c r="C31" t="s">
        <v>16</v>
      </c>
      <c r="D31" t="s">
        <v>92</v>
      </c>
      <c r="E31" t="s">
        <v>25</v>
      </c>
      <c r="F31" s="1" t="s">
        <v>93</v>
      </c>
      <c r="G31" t="s">
        <v>94</v>
      </c>
      <c r="H31">
        <v>126</v>
      </c>
      <c r="I31" s="2">
        <v>44645</v>
      </c>
      <c r="J31" s="2">
        <v>44645</v>
      </c>
      <c r="K31">
        <v>126</v>
      </c>
    </row>
    <row r="32" spans="1:11" x14ac:dyDescent="0.25">
      <c r="A32" t="str">
        <f>"Z7335ACA21"</f>
        <v>Z7335ACA21</v>
      </c>
      <c r="B32" t="str">
        <f t="shared" si="0"/>
        <v>06363391001</v>
      </c>
      <c r="C32" t="s">
        <v>16</v>
      </c>
      <c r="D32" t="s">
        <v>95</v>
      </c>
      <c r="E32" t="s">
        <v>25</v>
      </c>
      <c r="F32" s="1" t="s">
        <v>96</v>
      </c>
      <c r="G32" t="s">
        <v>81</v>
      </c>
      <c r="H32">
        <v>1000</v>
      </c>
      <c r="I32" s="2">
        <v>44648</v>
      </c>
      <c r="J32" s="2">
        <v>44926</v>
      </c>
      <c r="K32">
        <v>839.02</v>
      </c>
    </row>
    <row r="33" spans="1:11" x14ac:dyDescent="0.25">
      <c r="A33" t="str">
        <f>"Z62363668B"</f>
        <v>Z62363668B</v>
      </c>
      <c r="B33" t="str">
        <f t="shared" si="0"/>
        <v>06363391001</v>
      </c>
      <c r="C33" t="s">
        <v>16</v>
      </c>
      <c r="D33" t="s">
        <v>97</v>
      </c>
      <c r="E33" t="s">
        <v>25</v>
      </c>
      <c r="F33" s="1" t="s">
        <v>62</v>
      </c>
      <c r="G33" t="s">
        <v>63</v>
      </c>
      <c r="H33">
        <v>4000</v>
      </c>
      <c r="I33" s="2">
        <v>44684</v>
      </c>
      <c r="J33" s="2">
        <v>44687</v>
      </c>
      <c r="K33">
        <v>4000</v>
      </c>
    </row>
    <row r="34" spans="1:11" x14ac:dyDescent="0.25">
      <c r="A34" t="str">
        <f>"916353437A"</f>
        <v>916353437A</v>
      </c>
      <c r="B34" t="str">
        <f t="shared" si="0"/>
        <v>06363391001</v>
      </c>
      <c r="C34" t="s">
        <v>16</v>
      </c>
      <c r="D34" t="s">
        <v>98</v>
      </c>
      <c r="E34" t="s">
        <v>18</v>
      </c>
      <c r="F34" s="1" t="s">
        <v>99</v>
      </c>
      <c r="G34" s="1" t="s">
        <v>99</v>
      </c>
      <c r="H34">
        <v>580477.51</v>
      </c>
      <c r="I34" s="2">
        <v>44593</v>
      </c>
      <c r="J34" s="2">
        <v>46476</v>
      </c>
      <c r="K34">
        <v>91039.92</v>
      </c>
    </row>
    <row r="35" spans="1:11" x14ac:dyDescent="0.25">
      <c r="A35" t="str">
        <f>"9109376EDE"</f>
        <v>9109376EDE</v>
      </c>
      <c r="B35" t="str">
        <f t="shared" ref="B35:B68" si="1">"06363391001"</f>
        <v>06363391001</v>
      </c>
      <c r="C35" t="s">
        <v>16</v>
      </c>
      <c r="D35" t="s">
        <v>100</v>
      </c>
      <c r="E35" t="s">
        <v>18</v>
      </c>
      <c r="F35" s="1" t="s">
        <v>101</v>
      </c>
      <c r="G35" t="s">
        <v>102</v>
      </c>
      <c r="H35">
        <v>261519.79</v>
      </c>
      <c r="I35" s="2">
        <v>44621</v>
      </c>
      <c r="J35" s="2">
        <v>46031</v>
      </c>
      <c r="K35">
        <v>29568.82</v>
      </c>
    </row>
    <row r="36" spans="1:11" x14ac:dyDescent="0.25">
      <c r="A36" t="str">
        <f>"9124146B76"</f>
        <v>9124146B76</v>
      </c>
      <c r="B36" t="str">
        <f t="shared" si="1"/>
        <v>06363391001</v>
      </c>
      <c r="C36" t="s">
        <v>16</v>
      </c>
      <c r="D36" t="s">
        <v>103</v>
      </c>
      <c r="E36" t="s">
        <v>18</v>
      </c>
      <c r="F36" s="1" t="s">
        <v>104</v>
      </c>
      <c r="G36" t="s">
        <v>105</v>
      </c>
      <c r="H36">
        <v>66420</v>
      </c>
      <c r="I36" s="2">
        <v>44683</v>
      </c>
      <c r="J36" s="2">
        <v>45541</v>
      </c>
      <c r="K36">
        <v>16053.33</v>
      </c>
    </row>
    <row r="37" spans="1:11" x14ac:dyDescent="0.25">
      <c r="A37" t="str">
        <f>"Z8F2FF4C65"</f>
        <v>Z8F2FF4C65</v>
      </c>
      <c r="B37" t="str">
        <f t="shared" si="1"/>
        <v>06363391001</v>
      </c>
      <c r="C37" t="s">
        <v>16</v>
      </c>
      <c r="D37" t="s">
        <v>106</v>
      </c>
      <c r="E37" t="s">
        <v>25</v>
      </c>
      <c r="F37" s="1" t="s">
        <v>107</v>
      </c>
      <c r="G37" t="s">
        <v>108</v>
      </c>
      <c r="H37">
        <v>10543.71</v>
      </c>
      <c r="I37" s="2">
        <v>44228</v>
      </c>
      <c r="J37" s="2">
        <v>44926</v>
      </c>
      <c r="K37">
        <v>8776.41</v>
      </c>
    </row>
    <row r="38" spans="1:11" x14ac:dyDescent="0.25">
      <c r="A38" t="str">
        <f>"Z6E373F953"</f>
        <v>Z6E373F953</v>
      </c>
      <c r="B38" t="str">
        <f t="shared" si="1"/>
        <v>06363391001</v>
      </c>
      <c r="C38" t="s">
        <v>16</v>
      </c>
      <c r="D38" t="s">
        <v>109</v>
      </c>
      <c r="E38" t="s">
        <v>25</v>
      </c>
      <c r="F38" s="1" t="s">
        <v>110</v>
      </c>
      <c r="G38" t="s">
        <v>111</v>
      </c>
      <c r="H38">
        <v>591.5</v>
      </c>
      <c r="I38" s="2">
        <v>44768</v>
      </c>
      <c r="J38" s="2">
        <v>44773</v>
      </c>
      <c r="K38">
        <v>591.5</v>
      </c>
    </row>
    <row r="39" spans="1:11" x14ac:dyDescent="0.25">
      <c r="A39" t="str">
        <f>"ZD135721A0"</f>
        <v>ZD135721A0</v>
      </c>
      <c r="B39" t="str">
        <f t="shared" si="1"/>
        <v>06363391001</v>
      </c>
      <c r="C39" t="s">
        <v>16</v>
      </c>
      <c r="D39" t="s">
        <v>112</v>
      </c>
      <c r="E39" t="s">
        <v>25</v>
      </c>
      <c r="F39" s="1" t="s">
        <v>113</v>
      </c>
      <c r="G39" t="s">
        <v>114</v>
      </c>
      <c r="H39">
        <v>600</v>
      </c>
      <c r="I39" s="2">
        <v>44628</v>
      </c>
      <c r="J39" s="2">
        <v>44712</v>
      </c>
      <c r="K39">
        <v>600</v>
      </c>
    </row>
    <row r="40" spans="1:11" x14ac:dyDescent="0.25">
      <c r="A40" t="str">
        <f>"Z63373529F"</f>
        <v>Z63373529F</v>
      </c>
      <c r="B40" t="str">
        <f t="shared" si="1"/>
        <v>06363391001</v>
      </c>
      <c r="C40" t="s">
        <v>16</v>
      </c>
      <c r="D40" t="s">
        <v>115</v>
      </c>
      <c r="E40" t="s">
        <v>25</v>
      </c>
      <c r="F40" s="1" t="s">
        <v>116</v>
      </c>
      <c r="G40" t="s">
        <v>117</v>
      </c>
      <c r="H40">
        <v>285</v>
      </c>
      <c r="I40" s="2">
        <v>44770</v>
      </c>
      <c r="J40" s="2">
        <v>45134</v>
      </c>
      <c r="K40">
        <v>285</v>
      </c>
    </row>
    <row r="41" spans="1:11" x14ac:dyDescent="0.25">
      <c r="A41" t="str">
        <f>"Z32373EB1D"</f>
        <v>Z32373EB1D</v>
      </c>
      <c r="B41" t="str">
        <f t="shared" si="1"/>
        <v>06363391001</v>
      </c>
      <c r="C41" t="s">
        <v>16</v>
      </c>
      <c r="D41" t="s">
        <v>118</v>
      </c>
      <c r="E41" t="s">
        <v>25</v>
      </c>
      <c r="F41" s="1" t="s">
        <v>119</v>
      </c>
      <c r="G41" t="s">
        <v>120</v>
      </c>
      <c r="H41">
        <v>520.79999999999995</v>
      </c>
      <c r="I41" s="2">
        <v>44775</v>
      </c>
      <c r="J41" s="2">
        <v>45199</v>
      </c>
      <c r="K41">
        <v>520.72</v>
      </c>
    </row>
    <row r="42" spans="1:11" x14ac:dyDescent="0.25">
      <c r="A42" t="str">
        <f>"ZBE3772EF3"</f>
        <v>ZBE3772EF3</v>
      </c>
      <c r="B42" t="str">
        <f t="shared" si="1"/>
        <v>06363391001</v>
      </c>
      <c r="C42" t="s">
        <v>16</v>
      </c>
      <c r="D42" t="s">
        <v>121</v>
      </c>
      <c r="E42" t="s">
        <v>25</v>
      </c>
      <c r="F42" s="1" t="s">
        <v>65</v>
      </c>
      <c r="G42" t="s">
        <v>66</v>
      </c>
      <c r="H42">
        <v>2459.5</v>
      </c>
      <c r="I42" s="2">
        <v>44783</v>
      </c>
      <c r="J42" s="2">
        <v>44804</v>
      </c>
      <c r="K42">
        <v>2459.5</v>
      </c>
    </row>
    <row r="43" spans="1:11" x14ac:dyDescent="0.25">
      <c r="A43" t="str">
        <f>"Z8737729EE"</f>
        <v>Z8737729EE</v>
      </c>
      <c r="B43" t="str">
        <f t="shared" si="1"/>
        <v>06363391001</v>
      </c>
      <c r="C43" t="s">
        <v>16</v>
      </c>
      <c r="D43" t="s">
        <v>122</v>
      </c>
      <c r="E43" t="s">
        <v>25</v>
      </c>
      <c r="F43" s="1" t="s">
        <v>123</v>
      </c>
      <c r="G43" t="s">
        <v>124</v>
      </c>
      <c r="H43">
        <v>1192.44</v>
      </c>
      <c r="I43" s="2">
        <v>44783</v>
      </c>
      <c r="J43" s="2">
        <v>44804</v>
      </c>
      <c r="K43">
        <v>1192.44</v>
      </c>
    </row>
    <row r="44" spans="1:11" x14ac:dyDescent="0.25">
      <c r="A44" t="str">
        <f>"ZB5377289A"</f>
        <v>ZB5377289A</v>
      </c>
      <c r="B44" t="str">
        <f t="shared" si="1"/>
        <v>06363391001</v>
      </c>
      <c r="C44" t="s">
        <v>16</v>
      </c>
      <c r="D44" t="s">
        <v>125</v>
      </c>
      <c r="E44" t="s">
        <v>18</v>
      </c>
      <c r="F44" s="1" t="s">
        <v>126</v>
      </c>
      <c r="G44" t="s">
        <v>127</v>
      </c>
      <c r="H44">
        <v>1880</v>
      </c>
      <c r="I44" s="2">
        <v>44783</v>
      </c>
      <c r="J44" s="2">
        <v>44783</v>
      </c>
      <c r="K44">
        <v>0</v>
      </c>
    </row>
    <row r="45" spans="1:11" x14ac:dyDescent="0.25">
      <c r="A45" t="str">
        <f>"Z6E377242C"</f>
        <v>Z6E377242C</v>
      </c>
      <c r="B45" t="str">
        <f t="shared" si="1"/>
        <v>06363391001</v>
      </c>
      <c r="C45" t="s">
        <v>16</v>
      </c>
      <c r="D45" t="s">
        <v>128</v>
      </c>
      <c r="E45" t="s">
        <v>18</v>
      </c>
      <c r="F45" s="1" t="s">
        <v>129</v>
      </c>
      <c r="G45" t="s">
        <v>130</v>
      </c>
      <c r="H45">
        <v>2695.14</v>
      </c>
      <c r="I45" s="2">
        <v>44783</v>
      </c>
      <c r="J45" s="2">
        <v>44804</v>
      </c>
      <c r="K45">
        <v>2695.14</v>
      </c>
    </row>
    <row r="46" spans="1:11" x14ac:dyDescent="0.25">
      <c r="A46" t="str">
        <f>"ZD9377033E"</f>
        <v>ZD9377033E</v>
      </c>
      <c r="B46" t="str">
        <f t="shared" si="1"/>
        <v>06363391001</v>
      </c>
      <c r="C46" t="s">
        <v>16</v>
      </c>
      <c r="D46" t="s">
        <v>131</v>
      </c>
      <c r="E46" t="s">
        <v>25</v>
      </c>
      <c r="F46" s="1" t="s">
        <v>132</v>
      </c>
      <c r="G46" t="s">
        <v>133</v>
      </c>
      <c r="H46">
        <v>2817.6</v>
      </c>
      <c r="I46" s="2">
        <v>44782</v>
      </c>
      <c r="J46" s="2">
        <v>44792</v>
      </c>
      <c r="K46">
        <v>2817.6</v>
      </c>
    </row>
    <row r="47" spans="1:11" x14ac:dyDescent="0.25">
      <c r="A47" t="str">
        <f>"Z2E35BA3D3"</f>
        <v>Z2E35BA3D3</v>
      </c>
      <c r="B47" t="str">
        <f t="shared" si="1"/>
        <v>06363391001</v>
      </c>
      <c r="C47" t="s">
        <v>16</v>
      </c>
      <c r="D47" t="s">
        <v>134</v>
      </c>
      <c r="E47" t="s">
        <v>25</v>
      </c>
      <c r="F47" s="1" t="s">
        <v>135</v>
      </c>
      <c r="G47" t="s">
        <v>136</v>
      </c>
      <c r="H47">
        <v>722.74</v>
      </c>
      <c r="I47" s="2">
        <v>44789</v>
      </c>
      <c r="J47" s="2">
        <v>44789</v>
      </c>
      <c r="K47">
        <v>722.74</v>
      </c>
    </row>
    <row r="48" spans="1:11" x14ac:dyDescent="0.25">
      <c r="A48" t="str">
        <f>"ZC1378969C"</f>
        <v>ZC1378969C</v>
      </c>
      <c r="B48" t="str">
        <f t="shared" si="1"/>
        <v>06363391001</v>
      </c>
      <c r="C48" t="s">
        <v>16</v>
      </c>
      <c r="D48" t="s">
        <v>137</v>
      </c>
      <c r="E48" t="s">
        <v>25</v>
      </c>
      <c r="F48" s="1" t="s">
        <v>138</v>
      </c>
      <c r="G48" t="s">
        <v>139</v>
      </c>
      <c r="H48">
        <v>150</v>
      </c>
      <c r="I48" s="2">
        <v>44795</v>
      </c>
      <c r="J48" s="2">
        <v>44804</v>
      </c>
      <c r="K48">
        <v>150</v>
      </c>
    </row>
    <row r="49" spans="1:11" x14ac:dyDescent="0.25">
      <c r="A49" t="str">
        <f>"Z763793FA0"</f>
        <v>Z763793FA0</v>
      </c>
      <c r="B49" t="str">
        <f t="shared" si="1"/>
        <v>06363391001</v>
      </c>
      <c r="C49" t="s">
        <v>16</v>
      </c>
      <c r="D49" t="s">
        <v>140</v>
      </c>
      <c r="E49" t="s">
        <v>25</v>
      </c>
      <c r="F49" s="1" t="s">
        <v>141</v>
      </c>
      <c r="G49" t="s">
        <v>142</v>
      </c>
      <c r="H49">
        <v>440</v>
      </c>
      <c r="I49" s="2">
        <v>44812</v>
      </c>
      <c r="J49" s="2">
        <v>44812</v>
      </c>
      <c r="K49">
        <v>440</v>
      </c>
    </row>
    <row r="50" spans="1:11" x14ac:dyDescent="0.25">
      <c r="A50" t="str">
        <f>"ZD63797AD6"</f>
        <v>ZD63797AD6</v>
      </c>
      <c r="B50" t="str">
        <f t="shared" si="1"/>
        <v>06363391001</v>
      </c>
      <c r="C50" t="s">
        <v>16</v>
      </c>
      <c r="D50" t="s">
        <v>143</v>
      </c>
      <c r="E50" t="s">
        <v>25</v>
      </c>
      <c r="F50" s="1" t="s">
        <v>144</v>
      </c>
      <c r="G50" t="s">
        <v>145</v>
      </c>
      <c r="H50">
        <v>215</v>
      </c>
      <c r="I50" s="2">
        <v>44805</v>
      </c>
      <c r="J50" s="2">
        <v>44819</v>
      </c>
      <c r="K50">
        <v>215</v>
      </c>
    </row>
    <row r="51" spans="1:11" x14ac:dyDescent="0.25">
      <c r="A51" t="str">
        <f>"9423970A0E"</f>
        <v>9423970A0E</v>
      </c>
      <c r="B51" t="str">
        <f t="shared" si="1"/>
        <v>06363391001</v>
      </c>
      <c r="C51" t="s">
        <v>16</v>
      </c>
      <c r="D51" t="s">
        <v>146</v>
      </c>
      <c r="E51" t="s">
        <v>18</v>
      </c>
      <c r="F51" s="1" t="s">
        <v>147</v>
      </c>
      <c r="G51" t="s">
        <v>148</v>
      </c>
      <c r="H51">
        <v>391380</v>
      </c>
      <c r="I51" s="2">
        <v>44844</v>
      </c>
      <c r="J51" s="2">
        <v>45574</v>
      </c>
      <c r="K51">
        <v>0</v>
      </c>
    </row>
    <row r="52" spans="1:11" x14ac:dyDescent="0.25">
      <c r="A52" t="str">
        <f>"ZCA38308D0"</f>
        <v>ZCA38308D0</v>
      </c>
      <c r="B52" t="str">
        <f t="shared" si="1"/>
        <v>06363391001</v>
      </c>
      <c r="C52" t="s">
        <v>16</v>
      </c>
      <c r="D52" t="s">
        <v>149</v>
      </c>
      <c r="E52" t="s">
        <v>25</v>
      </c>
      <c r="F52" s="1" t="s">
        <v>150</v>
      </c>
      <c r="G52" t="s">
        <v>151</v>
      </c>
      <c r="H52">
        <v>7780</v>
      </c>
      <c r="I52" s="2">
        <v>44853</v>
      </c>
      <c r="J52" s="2">
        <v>44859</v>
      </c>
      <c r="K52">
        <v>7780</v>
      </c>
    </row>
    <row r="53" spans="1:11" x14ac:dyDescent="0.25">
      <c r="A53" t="str">
        <f>"Z7737EDF39"</f>
        <v>Z7737EDF39</v>
      </c>
      <c r="B53" t="str">
        <f t="shared" si="1"/>
        <v>06363391001</v>
      </c>
      <c r="C53" t="s">
        <v>16</v>
      </c>
      <c r="D53" t="s">
        <v>152</v>
      </c>
      <c r="E53" t="s">
        <v>79</v>
      </c>
      <c r="H53">
        <v>0</v>
      </c>
      <c r="K53">
        <v>0</v>
      </c>
    </row>
    <row r="54" spans="1:11" x14ac:dyDescent="0.25">
      <c r="A54" t="str">
        <f>"Z973823ED1"</f>
        <v>Z973823ED1</v>
      </c>
      <c r="B54" t="str">
        <f t="shared" si="1"/>
        <v>06363391001</v>
      </c>
      <c r="C54" t="s">
        <v>16</v>
      </c>
      <c r="D54" t="s">
        <v>153</v>
      </c>
      <c r="E54" t="s">
        <v>154</v>
      </c>
      <c r="H54">
        <v>0</v>
      </c>
      <c r="K54">
        <v>0</v>
      </c>
    </row>
    <row r="55" spans="1:11" x14ac:dyDescent="0.25">
      <c r="A55" t="str">
        <f>"ZD83822823"</f>
        <v>ZD83822823</v>
      </c>
      <c r="B55" t="str">
        <f t="shared" si="1"/>
        <v>06363391001</v>
      </c>
      <c r="C55" t="s">
        <v>16</v>
      </c>
      <c r="D55" t="s">
        <v>155</v>
      </c>
      <c r="E55" t="s">
        <v>79</v>
      </c>
      <c r="F55" s="1" t="s">
        <v>156</v>
      </c>
      <c r="G55" t="s">
        <v>157</v>
      </c>
      <c r="H55">
        <v>2616.1999999999998</v>
      </c>
      <c r="I55" s="2">
        <v>44872</v>
      </c>
      <c r="J55" s="2">
        <v>44880</v>
      </c>
      <c r="K55">
        <v>2534.1799999999998</v>
      </c>
    </row>
    <row r="56" spans="1:11" x14ac:dyDescent="0.25">
      <c r="A56" t="str">
        <f>"Z9A3838EF2"</f>
        <v>Z9A3838EF2</v>
      </c>
      <c r="B56" t="str">
        <f t="shared" si="1"/>
        <v>06363391001</v>
      </c>
      <c r="C56" t="s">
        <v>16</v>
      </c>
      <c r="D56" t="s">
        <v>158</v>
      </c>
      <c r="E56" t="s">
        <v>25</v>
      </c>
      <c r="F56" s="1" t="s">
        <v>159</v>
      </c>
      <c r="G56" t="s">
        <v>160</v>
      </c>
      <c r="H56">
        <v>1600</v>
      </c>
      <c r="I56" s="2">
        <v>44859</v>
      </c>
      <c r="J56" s="2">
        <v>44868</v>
      </c>
      <c r="K56">
        <v>1380</v>
      </c>
    </row>
    <row r="57" spans="1:11" x14ac:dyDescent="0.25">
      <c r="A57" t="str">
        <f>"Z3B3888E58"</f>
        <v>Z3B3888E58</v>
      </c>
      <c r="B57" t="str">
        <f t="shared" si="1"/>
        <v>06363391001</v>
      </c>
      <c r="C57" t="s">
        <v>16</v>
      </c>
      <c r="D57" t="s">
        <v>161</v>
      </c>
      <c r="E57" t="s">
        <v>25</v>
      </c>
      <c r="F57" s="1" t="s">
        <v>138</v>
      </c>
      <c r="G57" t="s">
        <v>139</v>
      </c>
      <c r="H57">
        <v>340</v>
      </c>
      <c r="I57" s="2">
        <v>44868</v>
      </c>
      <c r="J57" s="2">
        <v>44876</v>
      </c>
      <c r="K57">
        <v>340</v>
      </c>
    </row>
    <row r="58" spans="1:11" x14ac:dyDescent="0.25">
      <c r="A58" t="str">
        <f>"Z573866029"</f>
        <v>Z573866029</v>
      </c>
      <c r="B58" t="str">
        <f t="shared" si="1"/>
        <v>06363391001</v>
      </c>
      <c r="C58" t="s">
        <v>16</v>
      </c>
      <c r="D58" t="s">
        <v>162</v>
      </c>
      <c r="E58" t="s">
        <v>25</v>
      </c>
      <c r="F58" s="1" t="s">
        <v>163</v>
      </c>
      <c r="G58" t="s">
        <v>164</v>
      </c>
      <c r="H58">
        <v>4480</v>
      </c>
      <c r="I58" s="2">
        <v>44874</v>
      </c>
      <c r="J58" s="2">
        <v>44895</v>
      </c>
      <c r="K58">
        <v>4480</v>
      </c>
    </row>
    <row r="59" spans="1:11" x14ac:dyDescent="0.25">
      <c r="A59" t="str">
        <f>"Z4B38C0514"</f>
        <v>Z4B38C0514</v>
      </c>
      <c r="B59" t="str">
        <f t="shared" si="1"/>
        <v>06363391001</v>
      </c>
      <c r="C59" t="s">
        <v>16</v>
      </c>
      <c r="D59" t="s">
        <v>165</v>
      </c>
      <c r="E59" t="s">
        <v>25</v>
      </c>
      <c r="F59" s="1" t="s">
        <v>166</v>
      </c>
      <c r="G59" t="s">
        <v>167</v>
      </c>
      <c r="H59">
        <v>221.3</v>
      </c>
      <c r="I59" s="2">
        <v>44896</v>
      </c>
      <c r="J59" s="2">
        <v>44904</v>
      </c>
      <c r="K59">
        <v>221.31</v>
      </c>
    </row>
    <row r="60" spans="1:11" x14ac:dyDescent="0.25">
      <c r="A60" t="str">
        <f>"ZD3393E939"</f>
        <v>ZD3393E939</v>
      </c>
      <c r="B60" t="str">
        <f t="shared" si="1"/>
        <v>06363391001</v>
      </c>
      <c r="C60" t="s">
        <v>16</v>
      </c>
      <c r="D60" t="s">
        <v>168</v>
      </c>
      <c r="E60" t="s">
        <v>25</v>
      </c>
      <c r="F60" s="1" t="s">
        <v>169</v>
      </c>
      <c r="G60" t="s">
        <v>170</v>
      </c>
      <c r="H60">
        <v>170</v>
      </c>
      <c r="I60" s="2">
        <v>44917</v>
      </c>
      <c r="J60" s="2">
        <v>44917</v>
      </c>
      <c r="K60">
        <v>0</v>
      </c>
    </row>
    <row r="61" spans="1:11" x14ac:dyDescent="0.25">
      <c r="A61" t="str">
        <f>"Z7D392CC42"</f>
        <v>Z7D392CC42</v>
      </c>
      <c r="B61" t="str">
        <f t="shared" si="1"/>
        <v>06363391001</v>
      </c>
      <c r="C61" t="s">
        <v>16</v>
      </c>
      <c r="D61" t="s">
        <v>171</v>
      </c>
      <c r="E61" t="s">
        <v>25</v>
      </c>
      <c r="F61" s="1" t="s">
        <v>150</v>
      </c>
      <c r="G61" t="s">
        <v>151</v>
      </c>
      <c r="H61">
        <v>1000</v>
      </c>
      <c r="I61" s="2">
        <v>44916</v>
      </c>
      <c r="J61" s="2">
        <v>45291</v>
      </c>
      <c r="K61">
        <v>138.80000000000001</v>
      </c>
    </row>
    <row r="62" spans="1:11" x14ac:dyDescent="0.25">
      <c r="A62" t="str">
        <f>"Z3C38660BA"</f>
        <v>Z3C38660BA</v>
      </c>
      <c r="B62" t="str">
        <f t="shared" si="1"/>
        <v>06363391001</v>
      </c>
      <c r="C62" t="s">
        <v>16</v>
      </c>
      <c r="D62" t="s">
        <v>172</v>
      </c>
      <c r="E62" t="s">
        <v>79</v>
      </c>
      <c r="F62" s="1" t="s">
        <v>173</v>
      </c>
      <c r="G62" t="s">
        <v>174</v>
      </c>
      <c r="H62">
        <v>22860</v>
      </c>
      <c r="I62" s="2">
        <v>44914</v>
      </c>
      <c r="J62" s="2">
        <v>44957</v>
      </c>
      <c r="K62">
        <v>0</v>
      </c>
    </row>
    <row r="63" spans="1:11" x14ac:dyDescent="0.25">
      <c r="A63" t="str">
        <f>"Z633866074"</f>
        <v>Z633866074</v>
      </c>
      <c r="B63" t="str">
        <f t="shared" si="1"/>
        <v>06363391001</v>
      </c>
      <c r="C63" t="s">
        <v>16</v>
      </c>
      <c r="D63" t="s">
        <v>175</v>
      </c>
      <c r="E63" t="s">
        <v>79</v>
      </c>
      <c r="F63" s="1" t="s">
        <v>173</v>
      </c>
      <c r="G63" t="s">
        <v>176</v>
      </c>
      <c r="H63">
        <v>7105</v>
      </c>
      <c r="I63" s="2">
        <v>44914</v>
      </c>
      <c r="J63" s="2">
        <v>44957</v>
      </c>
      <c r="K63">
        <v>0</v>
      </c>
    </row>
    <row r="64" spans="1:11" x14ac:dyDescent="0.25">
      <c r="A64" t="str">
        <f>"Z31381FD16"</f>
        <v>Z31381FD16</v>
      </c>
      <c r="B64" t="str">
        <f t="shared" si="1"/>
        <v>06363391001</v>
      </c>
      <c r="C64" t="s">
        <v>16</v>
      </c>
      <c r="D64" t="s">
        <v>177</v>
      </c>
      <c r="E64" t="s">
        <v>25</v>
      </c>
      <c r="F64" s="1" t="s">
        <v>178</v>
      </c>
      <c r="G64" t="s">
        <v>179</v>
      </c>
      <c r="H64">
        <v>4000</v>
      </c>
      <c r="I64" s="2">
        <v>44854</v>
      </c>
      <c r="J64" s="2">
        <v>44926</v>
      </c>
      <c r="K64">
        <v>0</v>
      </c>
    </row>
    <row r="65" spans="1:11" x14ac:dyDescent="0.25">
      <c r="A65" t="str">
        <f>"Z5937AC6DC"</f>
        <v>Z5937AC6DC</v>
      </c>
      <c r="B65" t="str">
        <f t="shared" si="1"/>
        <v>06363391001</v>
      </c>
      <c r="C65" t="s">
        <v>16</v>
      </c>
      <c r="D65" t="s">
        <v>180</v>
      </c>
      <c r="E65" t="s">
        <v>25</v>
      </c>
      <c r="F65" s="1" t="s">
        <v>113</v>
      </c>
      <c r="G65" t="s">
        <v>114</v>
      </c>
      <c r="H65">
        <v>1950</v>
      </c>
      <c r="I65" s="2">
        <v>44876</v>
      </c>
      <c r="J65" s="2">
        <v>44926</v>
      </c>
      <c r="K65">
        <v>0</v>
      </c>
    </row>
    <row r="66" spans="1:11" x14ac:dyDescent="0.25">
      <c r="A66" t="str">
        <f>"Z8435906CB"</f>
        <v>Z8435906CB</v>
      </c>
      <c r="B66" t="str">
        <f t="shared" si="1"/>
        <v>06363391001</v>
      </c>
      <c r="C66" t="s">
        <v>16</v>
      </c>
      <c r="D66" t="s">
        <v>181</v>
      </c>
      <c r="E66" t="s">
        <v>25</v>
      </c>
      <c r="F66" s="1" t="s">
        <v>93</v>
      </c>
      <c r="G66" t="s">
        <v>94</v>
      </c>
      <c r="H66">
        <v>126</v>
      </c>
      <c r="I66" s="2">
        <v>44645</v>
      </c>
      <c r="J66" s="2">
        <v>44651</v>
      </c>
      <c r="K66">
        <v>0</v>
      </c>
    </row>
    <row r="67" spans="1:11" x14ac:dyDescent="0.25">
      <c r="A67" t="str">
        <f>"ZA835280F4"</f>
        <v>ZA835280F4</v>
      </c>
      <c r="B67" t="str">
        <f t="shared" si="1"/>
        <v>06363391001</v>
      </c>
      <c r="C67" t="s">
        <v>16</v>
      </c>
      <c r="D67" t="s">
        <v>182</v>
      </c>
      <c r="E67" t="s">
        <v>25</v>
      </c>
      <c r="F67" s="1" t="s">
        <v>35</v>
      </c>
      <c r="G67" t="s">
        <v>36</v>
      </c>
      <c r="H67">
        <v>151</v>
      </c>
      <c r="I67" s="2">
        <v>44607</v>
      </c>
      <c r="J67" s="2">
        <v>44621</v>
      </c>
      <c r="K67">
        <v>0</v>
      </c>
    </row>
    <row r="68" spans="1:11" x14ac:dyDescent="0.25">
      <c r="A68" t="str">
        <f>"ZA535E56C6"</f>
        <v>ZA535E56C6</v>
      </c>
      <c r="B68" t="str">
        <f t="shared" si="1"/>
        <v>06363391001</v>
      </c>
      <c r="C68" t="s">
        <v>16</v>
      </c>
      <c r="D68" t="s">
        <v>183</v>
      </c>
      <c r="E68" t="s">
        <v>25</v>
      </c>
      <c r="F68" s="1" t="s">
        <v>184</v>
      </c>
      <c r="G68" t="s">
        <v>185</v>
      </c>
      <c r="H68">
        <v>520</v>
      </c>
      <c r="I68" s="2">
        <v>44704</v>
      </c>
      <c r="J68" s="2">
        <v>44712</v>
      </c>
      <c r="K6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2023-01-30T11:50:16Z</dcterms:created>
  <dcterms:modified xsi:type="dcterms:W3CDTF">2023-01-30T11:50:16Z</dcterms:modified>
</cp:coreProperties>
</file>