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6.0.169.53\share\L7I\dcamm\Analisi e liquidazioni\Amministrazione_trasparente_pubblicazioni\190_Pubblicazioni\2023_31gen\File_pubblicati\"/>
    </mc:Choice>
  </mc:AlternateContent>
  <bookViews>
    <workbookView xWindow="0" yWindow="0" windowWidth="18825" windowHeight="9855"/>
  </bookViews>
  <sheets>
    <sheet name="valledaost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</calcChain>
</file>

<file path=xl/sharedStrings.xml><?xml version="1.0" encoding="utf-8"?>
<sst xmlns="http://schemas.openxmlformats.org/spreadsheetml/2006/main" count="266" uniqueCount="147">
  <si>
    <t>Agenzia delle Entrate</t>
  </si>
  <si>
    <t>CF 06363391001</t>
  </si>
  <si>
    <t>Contratti di forniture, beni e servizi</t>
  </si>
  <si>
    <t>Anno 2022</t>
  </si>
  <si>
    <t>Dati aggiornati al 30-01-2023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</si>
  <si>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</si>
  <si>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</si>
  <si>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</si>
  <si>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</si>
  <si>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</si>
  <si>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</si>
  <si>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</si>
  <si>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</si>
  <si>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</si>
  <si>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</si>
  <si>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</si>
  <si>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Valle d'Aosta</t>
  </si>
  <si>
    <t>CONNESSIONE RETE IMPIANTO FOTOVOLTAICO EX CASERMA MOTTINO</t>
  </si>
  <si>
    <t>23-AFFIDAMENTO DIRETTO</t>
  </si>
  <si>
    <t xml:space="preserve">DEVAL SPA (CF: 01013210073)
</t>
  </si>
  <si>
    <t>DEVAL SPA (CF: 01013210073)</t>
  </si>
  <si>
    <t>CONTRATTO ESECUTIVO SERVIZIO PULIZIA DR VDA</t>
  </si>
  <si>
    <t>26-AFFIDAMENTO DIRETTO IN ADESIONE AD ACCORDO QUADRO/CONVENZIONE</t>
  </si>
  <si>
    <t xml:space="preserve">GRATTACASO S.R.L. (CF: 00965350093)
</t>
  </si>
  <si>
    <t>GRATTACASO S.R.L. (CF: 00965350093)</t>
  </si>
  <si>
    <t>UTENZE ENERGIA ELETTRICA UFFICI AGENTRATE VDA</t>
  </si>
  <si>
    <t xml:space="preserve">IREN MERCATO S.P.A. (CF: 01178580997)
</t>
  </si>
  <si>
    <t>IREN MERCATO S.P.A. (CF: 01178580997)</t>
  </si>
  <si>
    <t>NOLEGGIO MULTIFUNZIONE DR VDA E UT/UTP AOSTA</t>
  </si>
  <si>
    <t xml:space="preserve">OLIVETTI SPA (CF: 02298700010)
</t>
  </si>
  <si>
    <t>OLIVETTI SPA (CF: 02298700010)</t>
  </si>
  <si>
    <t>fornitura energia elettrica uffici VDA Agenzia Entrate</t>
  </si>
  <si>
    <t>ESPERTO LINGUA FRANCESE PROVE CONOSCENZA CONCORSI</t>
  </si>
  <si>
    <t xml:space="preserve">LAMBOT CHRISTEL (CF: LMBCRS74C71Z103F)
</t>
  </si>
  <si>
    <t>LAMBOT CHRISTEL (CF: LMBCRS74C71Z103F)</t>
  </si>
  <si>
    <t>CONVENZIONE SERVIZIO DI SCAMBIO SUL POSTO ENERGIA ELETTRICA DR VDA</t>
  </si>
  <si>
    <t xml:space="preserve">GESTORE SERVIZI ENERGETICI - GSE SPA (CF: 05754381001)
</t>
  </si>
  <si>
    <t>GESTORE SERVIZI ENERGETICI - GSE SPA (CF: 05754381001)</t>
  </si>
  <si>
    <t>MANUTENZIONE IMPIANTI SPECIALI (ALLARME ANTINCENDIO, ANTINTRUSIONE E VIDEO SORVEGLIANZA) UFFICI REGIONE VALLE D'AOSTA AGENZIA DELLE ENTRATE</t>
  </si>
  <si>
    <t>04-PROCEDURA NEGOZIATA SENZA PREVIA PUBBLICAZIONE</t>
  </si>
  <si>
    <t xml:space="preserve">AIR TECNO SRL (CF: 04458270651)
ALARM SYSTEM S.R.L. (CF: 01100020922)
ALBASISTEM (CF: 00509130670)
ALBERTO BASTRERI S.R.L. (CF: 13172961008)
SI.PRO. DI BUGLIONE ING.VINCENZO &amp; C. SAS (CF: 00494510076)
</t>
  </si>
  <si>
    <t>SI.PRO. DI BUGLIONE ING.VINCENZO &amp; C. SAS (CF: 00494510076)</t>
  </si>
  <si>
    <t>MANUTENZIONE IMPIANTI TERMOIDRAULICI UFFICI REGIONE VALLE D'AOSTA</t>
  </si>
  <si>
    <t xml:space="preserve">SAVINO IMPIANTI SRL (CF: 08638790017)
</t>
  </si>
  <si>
    <t>SAVINO IMPIANTI SRL (CF: 08638790017)</t>
  </si>
  <si>
    <t>MANUTENZIONE IMPIANTI ELETTRICI UFFICI REGIONE VALLE D'AOSTA AGENZIA DELLE ENTRATE</t>
  </si>
  <si>
    <t>MANUTENZIONE IMPIANTI ELEVATORI UFFICIO TERRITORIALE E UFFICIO DEL TERRITORIO DI AOSTA - AGENZIA DELLE ENTRATE VDA</t>
  </si>
  <si>
    <t xml:space="preserve">AIR TECNO SRL (CF: 04458270651)
ALARM SYSTEM S.R.L. (CF: 01100020922)
ALBASISTEM (CF: 00509130670)
ALBERTO BASTRERI S.R.L. (CF: 13172961008)
THYSSENKRUPP ELEVATORI ITALIA SPA (CF: 03702760962)
</t>
  </si>
  <si>
    <t>THYSSENKRUPP ELEVATORI ITALIA SPA (CF: 03702760962)</t>
  </si>
  <si>
    <t>CONTRATTO ESECUTIVO SERVIZIO APERTURA E CHIUSURA UFFICI</t>
  </si>
  <si>
    <t xml:space="preserve">ALL SYSTEM SPA (CF: 01579830025)
</t>
  </si>
  <si>
    <t>ALL SYSTEM SPA (CF: 01579830025)</t>
  </si>
  <si>
    <t>MANUTENZIONE IMPIANTI ANTINCENDIO UFFICI REGIONE VALLE D'AOSTA AGENZIA DELLE ENTRATE</t>
  </si>
  <si>
    <t xml:space="preserve">VAMA SCRL (CF: 00493460075)
</t>
  </si>
  <si>
    <t>VAMA SCRL (CF: 00493460075)</t>
  </si>
  <si>
    <t>SERVIZIO SORVEGLIANZA SANITARIA E VISITE MEDICHE ANNO 2021 DR VDA AGENTRATE</t>
  </si>
  <si>
    <t xml:space="preserve">SINTESI SANITA SRL (CF: 14530191007)
</t>
  </si>
  <si>
    <t>SINTESI SANITA SRL (CF: 14530191007)</t>
  </si>
  <si>
    <t>FORNITURA BUONI PASTO VDA 01.02.2021-31.01.2023</t>
  </si>
  <si>
    <t xml:space="preserve">DAY RISTOSERVICE S.P.A. (CF: 03543000370)
</t>
  </si>
  <si>
    <t>DAY RISTOSERVICE S.P.A. (CF: 03543000370)</t>
  </si>
  <si>
    <t>Contratto esecutivo del contratto normativo per l'affidamento dei servizi di riscossione tributi con modalitÃ  elettroniche Direzione Regionale Valle d'Aosta</t>
  </si>
  <si>
    <t xml:space="preserve">BANCA NAZIONALE DEL LAVORO SPA (CF: 09339391006)
</t>
  </si>
  <si>
    <t>BANCA NAZIONALE DEL LAVORO SPA (CF: 09339391006)</t>
  </si>
  <si>
    <t>CONVENZIONE CONSIP ED.18 ENERGIA ELETTRICA 2021/2022</t>
  </si>
  <si>
    <t xml:space="preserve">AGSM ENERGIA SPA (CF: 02968430237)
</t>
  </si>
  <si>
    <t>AGSM ENERGIA SPA (CF: 02968430237)</t>
  </si>
  <si>
    <t>INSTALLAZIONE DISPENSER EROGATORI DI GEL E MANUTENZIONI PRESSO SEDI DR VDA</t>
  </si>
  <si>
    <t xml:space="preserve">F.LLI VAIRETTO DI VAIRETTO A. &amp; C. SNC (CF: 00634940076)
</t>
  </si>
  <si>
    <t>F.LLI VAIRETTO DI VAIRETTO A. &amp; C. SNC (CF: 00634940076)</t>
  </si>
  <si>
    <t>Contratto di fornitura apparato telepass per auto di servizio DRVDA</t>
  </si>
  <si>
    <t xml:space="preserve">TELEPASS S.P.A. (CF: 09771701001)
</t>
  </si>
  <si>
    <t>TELEPASS S.P.A. (CF: 09771701001)</t>
  </si>
  <si>
    <t>Noleggio fotocopiatori Uffici VdA 2021/2026</t>
  </si>
  <si>
    <t xml:space="preserve">ITD SOLUTIONS SPA (CF: 05773090013)
</t>
  </si>
  <si>
    <t>ITD SOLUTIONS SPA (CF: 05773090013)</t>
  </si>
  <si>
    <t>Fornitura ed interventi relativi alle dotazioni antincendio della DR Valle d'Aosta e sue articolazioni territoriali</t>
  </si>
  <si>
    <t>Fornitura toner e drum originali e rigenerati</t>
  </si>
  <si>
    <t xml:space="preserve">PRINK S.P.A. (CF: 02061220394)
PROMO RIGENERA SRL (CF: 01431180551)
</t>
  </si>
  <si>
    <t>PROMO RIGENERA SRL (CF: 01431180551)</t>
  </si>
  <si>
    <t>Servizio di pulizia delle aree verdi e di sgombero neve dell'immobile demaniale denominato "ex Caserma Mottino" - Aosta</t>
  </si>
  <si>
    <t xml:space="preserve">AMMAZZAGATTI ANTONIO (CF: MMZNTN59P12C710P)
</t>
  </si>
  <si>
    <t>AMMAZZAGATTI ANTONIO (CF: MMZNTN59P12C710P)</t>
  </si>
  <si>
    <t>Servizio di sorveglianza sanitaria 2022-2024 DR VdA</t>
  </si>
  <si>
    <t xml:space="preserve">RAGGRUPPAMENTO:
- SINTESI SPA (CF: 03533961003) Ruolo: 02-MANDATARIA
- ADECCO FORMAZIONE SRL (CF: 13081080155) Ruolo: 01-MANDANTE
- ARCHE' SOCIETA' COOPERATIVA (CF: 10437871006) Ruolo: 01-MANDANTE
- CSA TEAM S.R.L. (CF: 01764710669) Ruolo: 01-MANDANTE
- NIER INGEGNERIA S.P.A. (CF: 02242161202) Ruolo: 01-MANDANTE
- PROJIT S.R.L. (CF: 07273351002) Ruolo: 01-MANDANTE
- SINTESI SANITA SRL (CF: 14530191007) Ruolo: 01-MANDANTE
</t>
  </si>
  <si>
    <t>Fornitura mascherine FFP-2 ad uso della Direzione regionale Valle d'Aosta e sue articolazioni territoriali</t>
  </si>
  <si>
    <t xml:space="preserve">VALSECCHI CANCELLERIA SRL (CF: 09521810961)
</t>
  </si>
  <si>
    <t>VALSECCHI CANCELLERIA SRL (CF: 09521810961)</t>
  </si>
  <si>
    <t>Contratto esecutivo servizio di vigilanza e servizi correlati DR Valle d'Aosta 01.02.2022-31.08.2023</t>
  </si>
  <si>
    <t>Ripristino funzionalitÃ  macchina bollatrice GREAT T5L in dotazione allâ€™Ufficio Territoriale di Aosta</t>
  </si>
  <si>
    <t xml:space="preserve">GASPARINI STEFANINO GI GASPARINI ATTILIO (CF: GSPTTL63M20L219B)
</t>
  </si>
  <si>
    <t>GASPARINI STEFANINO GI GASPARINI ATTILIO (CF: GSPTTL63M20L219B)</t>
  </si>
  <si>
    <t>Fornitura cancelleria e materiali per l'Ufficio</t>
  </si>
  <si>
    <t xml:space="preserve">TIPOGRAFIA PESANDO SNC (CF: 00466260072)
</t>
  </si>
  <si>
    <t>TIPOGRAFIA PESANDO SNC (CF: 00466260072)</t>
  </si>
  <si>
    <t>Contratto esecutivo del contratto normativo per l'affidamento dei servizi di conduzione e manutenzione per gli impianti tecnologici oltre minuto mantenimento edile degli immobili in uso alla DR Valle d'Aosta e sue articolazioni territoriali</t>
  </si>
  <si>
    <t xml:space="preserve">RAGGRUPPAMENTO:
- CNS - CONSORZIO NAZIONALE SERVIZI SOCIETA COOPERATIVA (CF: 02884150588) Ruolo: 02-MANDATARIA
- CLER - COOPERATIVA LAVORATORI ELETTRICI ROMANI SOCIETÃ  COOPERATIVA (CF: 05457250586) Ruolo: 01-MANDANTE
</t>
  </si>
  <si>
    <t>Contratto esecutivo fornitura toner originali Direzione Regionale Valle d'Aosta</t>
  </si>
  <si>
    <t xml:space="preserve">ECO LASER INFORMATICA SRL (CF: 04427081007)
</t>
  </si>
  <si>
    <t>ECO LASER INFORMATICA SRL (CF: 04427081007)</t>
  </si>
  <si>
    <t>Contratto esecutivo del contratto normativo per l'affidamento dei servizi di pulizia e igiene ambientale presso gli immobili in uso alla DR Valle d'Aosta e sue articolazioni territoriali 2022-2026</t>
  </si>
  <si>
    <t xml:space="preserve">FORMULA SERVIZI SOCIETA' COOPERATIVA (CF: 00410120406)
</t>
  </si>
  <si>
    <t>FORMULA SERVIZI SOCIETA' COOPERATIVA (CF: 00410120406)</t>
  </si>
  <si>
    <t xml:space="preserve">PUNTO COMUNE S.R.L. (CF: 01494210410)
</t>
  </si>
  <si>
    <t>PUNTO COMUNE S.R.L. (CF: 01494210410)</t>
  </si>
  <si>
    <t>Corsi di formazione addetti emergenze antincendio Direzione regionale Valle d'Aosta</t>
  </si>
  <si>
    <t xml:space="preserve">ISAMED SRL (CF: 01152390074)
</t>
  </si>
  <si>
    <t>ISAMED SRL (CF: 01152390074)</t>
  </si>
  <si>
    <t>Pedaggi autostradali con telepass per auto di servizio DRVDA</t>
  </si>
  <si>
    <t xml:space="preserve">AUTOSTRADE PER L'ITALIA (CF: 07516911000)
</t>
  </si>
  <si>
    <t>AUTOSTRADE PER L'ITALIA (CF: 07516911000)</t>
  </si>
  <si>
    <t>Manutenzione linea vita anno 2022 ex Caserma Mottino</t>
  </si>
  <si>
    <t xml:space="preserve">JOTAZ SRL (CF: 00509500070)
</t>
  </si>
  <si>
    <t>JOTAZ SRL (CF: 00509500070)</t>
  </si>
  <si>
    <t>Fornitura tipi mobili per gli anni 2023-2024-2025</t>
  </si>
  <si>
    <t xml:space="preserve">ISTITUTO POLIGRAFICO E ZECCA DELLO STATO (CF: 00399810589)
</t>
  </si>
  <si>
    <t>ISTITUTO POLIGRAFICO E ZECCA DELLO STATO (CF: 00399810589)</t>
  </si>
  <si>
    <t>FORNITURA CLIMATIZZATORE PORTATILE UFFICI DR VALLE D'AOSTA</t>
  </si>
  <si>
    <t xml:space="preserve">UNIEURO SPA (CF: 00876320409)
</t>
  </si>
  <si>
    <t>UNIEURO SPA (CF: 00876320409)</t>
  </si>
  <si>
    <t>FORNITURA CARTA IN RISME NATURALE E RICICLATA UFFICI DIR.VALLE D'AOSTA</t>
  </si>
  <si>
    <t>PROROGA NOLEGGIO MULTIFUNZIONE DR VDA E UT/UTP AOSTA</t>
  </si>
  <si>
    <t>Contratto esecutivo fornitura toner rigenerati e ricostruiti Direzione Regionale Valle d'Aosta</t>
  </si>
  <si>
    <t xml:space="preserve">ERREBIAN SPA (CF: 08397890586)
</t>
  </si>
  <si>
    <t>ERREBIAN SPA (CF: 08397890586)</t>
  </si>
  <si>
    <t>Corsi di formazione BLS-D e RLS Direzione regionale Valle d'Aosta</t>
  </si>
  <si>
    <t>NOLEGGIO MULTIFUNZIONE IN NOLEGGIO 1 LOTTO 3 DR VDA E UT/UTP AOSTA</t>
  </si>
  <si>
    <t xml:space="preserve">CANON ITALIA SPA (CF: 00865220156)
</t>
  </si>
  <si>
    <t>CANON ITALIA SPA (CF: 00865220156)</t>
  </si>
  <si>
    <t>FORNITURA ENERGIA ELETTRICA UTENZE UFFICI AGENTRATE ANNO 2023</t>
  </si>
  <si>
    <t xml:space="preserve">GLOBAL POWER S.P.A. (CF: 03443420231)
</t>
  </si>
  <si>
    <t>GLOBAL POWER S.P.A. (CF: 03443420231)</t>
  </si>
  <si>
    <t>Contratto esecutivo dell'Accordo Quadro per la fornitura di DPI - schermi in plexiglass</t>
  </si>
  <si>
    <t xml:space="preserve">ITALFOR SRL (CF: 01212750762)
</t>
  </si>
  <si>
    <t>ITALFOR SRL (CF: 01212750762)</t>
  </si>
  <si>
    <t>Fornitura materiale di cancelleria 2022 Direzione regionale Valle d'Aosta</t>
  </si>
  <si>
    <t xml:space="preserve">CARTO COPY SERVICE SRL (CF: 04864781002)
</t>
  </si>
  <si>
    <t>CARTO COPY SERVICE SRL (CF: 04864781002)</t>
  </si>
  <si>
    <t>FORNITURA BUONI PASTO VDA 01.12.2022-30.11.2024</t>
  </si>
  <si>
    <t>Esperto di lingua francese per concorsi e selezione del personale DR Valle d'Aosta</t>
  </si>
  <si>
    <t>Contratto esecutivo Accordo Quadro Rep. 258 - fornitura DPI - Mascherine FFP-2 - Direzione Regionale Valle d'Aosta</t>
  </si>
  <si>
    <t xml:space="preserve">MANTA SRL (CF: 01011250105)
</t>
  </si>
  <si>
    <t>MANTA SRL (CF: 01011250105)</t>
  </si>
  <si>
    <t>Contratto esecutivo dell'Accordo Quadro per la fornitura di DPI - GEL IGIENIZZANTE</t>
  </si>
  <si>
    <t xml:space="preserve">CERICHEM BIOPHARM SRL (CF: 03728930714)
</t>
  </si>
  <si>
    <t>CERICHEM BIOPHARM SRL (CF: 03728930714)</t>
  </si>
  <si>
    <t>Servizio di sgombero neve dell'immobile demaniale denominato "ex Caserma Mottino" - Aosta - stagione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</si>
</sst>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"ZBB19A25D1"</f>
        <v>ZBB19A25D1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42394</v>
      </c>
      <c r="J3" s="2">
        <v>42422</v>
      </c>
      <c r="K3">
        <v>213.4</v>
      </c>
    </row>
    <row r="4" spans="1:11" x14ac:dyDescent="0.25">
      <c r="A4" t="str">
        <f>"67389093A1"</f>
        <v>67389093A1</v>
      </c>
      <c r="B4" t="str">
        <f t="shared" si="0"/>
        <v>06363391001</v>
      </c>
      <c r="C4" t="s">
        <v>16</v>
      </c>
      <c r="D4" t="s">
        <v>21</v>
      </c>
      <c r="E4" t="s">
        <v>22</v>
      </c>
      <c r="F4" s="1" t="s">
        <v>23</v>
      </c>
      <c r="G4" t="s">
        <v>24</v>
      </c>
      <c r="H4">
        <v>228298.63</v>
      </c>
      <c r="I4" s="2">
        <v>42549</v>
      </c>
      <c r="J4" s="2">
        <v>43852</v>
      </c>
      <c r="K4">
        <v>166835.91</v>
      </c>
    </row>
    <row r="5" spans="1:11" x14ac:dyDescent="0.25">
      <c r="A5" t="str">
        <f>"Z73193C299"</f>
        <v>Z73193C299</v>
      </c>
      <c r="B5" t="str">
        <f t="shared" si="0"/>
        <v>06363391001</v>
      </c>
      <c r="C5" t="s">
        <v>16</v>
      </c>
      <c r="D5" t="s">
        <v>25</v>
      </c>
      <c r="E5" t="s">
        <v>22</v>
      </c>
      <c r="F5" s="1" t="s">
        <v>26</v>
      </c>
      <c r="G5" t="s">
        <v>27</v>
      </c>
      <c r="H5">
        <v>0</v>
      </c>
      <c r="I5" s="2">
        <v>42522</v>
      </c>
      <c r="J5" s="2">
        <v>42886</v>
      </c>
      <c r="K5">
        <v>41886.36</v>
      </c>
    </row>
    <row r="6" spans="1:11" x14ac:dyDescent="0.25">
      <c r="A6" t="str">
        <f>"Z2B1D94C31"</f>
        <v>Z2B1D94C31</v>
      </c>
      <c r="B6" t="str">
        <f t="shared" si="0"/>
        <v>06363391001</v>
      </c>
      <c r="C6" t="s">
        <v>16</v>
      </c>
      <c r="D6" t="s">
        <v>28</v>
      </c>
      <c r="E6" t="s">
        <v>22</v>
      </c>
      <c r="F6" s="1" t="s">
        <v>29</v>
      </c>
      <c r="G6" t="s">
        <v>30</v>
      </c>
      <c r="H6">
        <v>12060</v>
      </c>
      <c r="I6" s="2">
        <v>42822</v>
      </c>
      <c r="J6" s="2">
        <v>44861</v>
      </c>
      <c r="K6">
        <v>10746</v>
      </c>
    </row>
    <row r="7" spans="1:11" x14ac:dyDescent="0.25">
      <c r="A7" t="str">
        <f>"ZE61F55795"</f>
        <v>ZE61F55795</v>
      </c>
      <c r="B7" t="str">
        <f t="shared" si="0"/>
        <v>06363391001</v>
      </c>
      <c r="C7" t="s">
        <v>16</v>
      </c>
      <c r="D7" t="s">
        <v>31</v>
      </c>
      <c r="E7" t="s">
        <v>22</v>
      </c>
      <c r="F7" s="1" t="s">
        <v>26</v>
      </c>
      <c r="G7" t="s">
        <v>27</v>
      </c>
      <c r="H7">
        <v>0</v>
      </c>
      <c r="I7" s="2">
        <v>43221</v>
      </c>
      <c r="J7" s="2">
        <v>43585</v>
      </c>
      <c r="K7">
        <v>37903.269999999997</v>
      </c>
    </row>
    <row r="8" spans="1:11" x14ac:dyDescent="0.25">
      <c r="A8" t="str">
        <f>"Z1A247301F"</f>
        <v>Z1A247301F</v>
      </c>
      <c r="B8" t="str">
        <f t="shared" si="0"/>
        <v>06363391001</v>
      </c>
      <c r="C8" t="s">
        <v>16</v>
      </c>
      <c r="D8" t="s">
        <v>32</v>
      </c>
      <c r="E8" t="s">
        <v>18</v>
      </c>
      <c r="F8" s="1" t="s">
        <v>33</v>
      </c>
      <c r="G8" t="s">
        <v>34</v>
      </c>
      <c r="H8">
        <v>5000</v>
      </c>
      <c r="I8" s="2">
        <v>43363</v>
      </c>
      <c r="J8" s="2">
        <v>44196</v>
      </c>
      <c r="K8">
        <v>1879.38</v>
      </c>
    </row>
    <row r="9" spans="1:11" x14ac:dyDescent="0.25">
      <c r="A9" t="str">
        <f>"0000000000"</f>
        <v>0000000000</v>
      </c>
      <c r="B9" t="str">
        <f t="shared" si="0"/>
        <v>06363391001</v>
      </c>
      <c r="C9" t="s">
        <v>16</v>
      </c>
      <c r="D9" t="s">
        <v>35</v>
      </c>
      <c r="E9" t="s">
        <v>18</v>
      </c>
      <c r="F9" s="1" t="s">
        <v>36</v>
      </c>
      <c r="G9" t="s">
        <v>37</v>
      </c>
      <c r="H9">
        <v>0</v>
      </c>
      <c r="I9" s="2">
        <v>43784</v>
      </c>
      <c r="K9">
        <v>210</v>
      </c>
    </row>
    <row r="10" spans="1:11" x14ac:dyDescent="0.25">
      <c r="A10" t="str">
        <f>"Z9B2BB5B2C"</f>
        <v>Z9B2BB5B2C</v>
      </c>
      <c r="B10" t="str">
        <f t="shared" si="0"/>
        <v>06363391001</v>
      </c>
      <c r="C10" t="s">
        <v>16</v>
      </c>
      <c r="D10" t="s">
        <v>38</v>
      </c>
      <c r="E10" t="s">
        <v>39</v>
      </c>
      <c r="F10" s="1" t="s">
        <v>40</v>
      </c>
      <c r="G10" t="s">
        <v>41</v>
      </c>
      <c r="H10">
        <v>8761.11</v>
      </c>
      <c r="I10" s="2">
        <v>43891</v>
      </c>
      <c r="J10" s="2">
        <v>44651</v>
      </c>
      <c r="K10">
        <v>11276.24</v>
      </c>
    </row>
    <row r="11" spans="1:11" x14ac:dyDescent="0.25">
      <c r="A11" t="str">
        <f>"Z092BB5B0A"</f>
        <v>Z092BB5B0A</v>
      </c>
      <c r="B11" t="str">
        <f t="shared" si="0"/>
        <v>06363391001</v>
      </c>
      <c r="C11" t="s">
        <v>16</v>
      </c>
      <c r="D11" t="s">
        <v>42</v>
      </c>
      <c r="E11" t="s">
        <v>18</v>
      </c>
      <c r="F11" s="1" t="s">
        <v>43</v>
      </c>
      <c r="G11" t="s">
        <v>44</v>
      </c>
      <c r="H11">
        <v>10997</v>
      </c>
      <c r="I11" s="2">
        <v>43892</v>
      </c>
      <c r="J11" s="2">
        <v>44651</v>
      </c>
      <c r="K11">
        <v>10951.5</v>
      </c>
    </row>
    <row r="12" spans="1:11" x14ac:dyDescent="0.25">
      <c r="A12" t="str">
        <f>"Z0E2BB5A6D"</f>
        <v>Z0E2BB5A6D</v>
      </c>
      <c r="B12" t="str">
        <f t="shared" si="0"/>
        <v>06363391001</v>
      </c>
      <c r="C12" t="s">
        <v>16</v>
      </c>
      <c r="D12" t="s">
        <v>45</v>
      </c>
      <c r="E12" t="s">
        <v>39</v>
      </c>
      <c r="F12" s="1" t="s">
        <v>40</v>
      </c>
      <c r="G12" t="s">
        <v>41</v>
      </c>
      <c r="H12">
        <v>4602.5</v>
      </c>
      <c r="I12" s="2">
        <v>43891</v>
      </c>
      <c r="J12" s="2">
        <v>44651</v>
      </c>
      <c r="K12">
        <v>7281.83</v>
      </c>
    </row>
    <row r="13" spans="1:11" x14ac:dyDescent="0.25">
      <c r="A13" t="str">
        <f>"Z4A2BB5AE9"</f>
        <v>Z4A2BB5AE9</v>
      </c>
      <c r="B13" t="str">
        <f t="shared" si="0"/>
        <v>06363391001</v>
      </c>
      <c r="C13" t="s">
        <v>16</v>
      </c>
      <c r="D13" t="s">
        <v>46</v>
      </c>
      <c r="E13" t="s">
        <v>39</v>
      </c>
      <c r="F13" s="1" t="s">
        <v>47</v>
      </c>
      <c r="G13" t="s">
        <v>48</v>
      </c>
      <c r="H13">
        <v>6250</v>
      </c>
      <c r="I13" s="2">
        <v>43901</v>
      </c>
      <c r="J13" s="2">
        <v>44651</v>
      </c>
      <c r="K13">
        <v>4443</v>
      </c>
    </row>
    <row r="14" spans="1:11" x14ac:dyDescent="0.25">
      <c r="A14" t="str">
        <f>"Z662DECFCB"</f>
        <v>Z662DECFCB</v>
      </c>
      <c r="B14" t="str">
        <f t="shared" si="0"/>
        <v>06363391001</v>
      </c>
      <c r="C14" t="s">
        <v>16</v>
      </c>
      <c r="D14" t="s">
        <v>49</v>
      </c>
      <c r="E14" t="s">
        <v>22</v>
      </c>
      <c r="F14" s="1" t="s">
        <v>50</v>
      </c>
      <c r="G14" t="s">
        <v>51</v>
      </c>
      <c r="H14">
        <v>16813.830000000002</v>
      </c>
      <c r="I14" s="2">
        <v>44075</v>
      </c>
      <c r="J14" s="2">
        <v>45169</v>
      </c>
      <c r="K14">
        <v>12150</v>
      </c>
    </row>
    <row r="15" spans="1:11" x14ac:dyDescent="0.25">
      <c r="A15" t="str">
        <f>"ZCC2BB5AA7"</f>
        <v>ZCC2BB5AA7</v>
      </c>
      <c r="B15" t="str">
        <f t="shared" si="0"/>
        <v>06363391001</v>
      </c>
      <c r="C15" t="s">
        <v>16</v>
      </c>
      <c r="D15" t="s">
        <v>52</v>
      </c>
      <c r="E15" t="s">
        <v>18</v>
      </c>
      <c r="F15" s="1" t="s">
        <v>53</v>
      </c>
      <c r="G15" t="s">
        <v>54</v>
      </c>
      <c r="H15">
        <v>5372</v>
      </c>
      <c r="I15" s="2">
        <v>43956</v>
      </c>
      <c r="J15" s="2">
        <v>44651</v>
      </c>
      <c r="K15">
        <v>6043.51</v>
      </c>
    </row>
    <row r="16" spans="1:11" x14ac:dyDescent="0.25">
      <c r="A16" t="str">
        <f>"Z2A2FE3531"</f>
        <v>Z2A2FE3531</v>
      </c>
      <c r="B16" t="str">
        <f t="shared" si="0"/>
        <v>06363391001</v>
      </c>
      <c r="C16" t="s">
        <v>16</v>
      </c>
      <c r="D16" t="s">
        <v>55</v>
      </c>
      <c r="E16" t="s">
        <v>18</v>
      </c>
      <c r="F16" s="1" t="s">
        <v>56</v>
      </c>
      <c r="G16" t="s">
        <v>57</v>
      </c>
      <c r="H16">
        <v>4561.54</v>
      </c>
      <c r="I16" s="2">
        <v>44197</v>
      </c>
      <c r="J16" s="2">
        <v>44561</v>
      </c>
      <c r="K16">
        <v>2978.35</v>
      </c>
    </row>
    <row r="17" spans="1:11" x14ac:dyDescent="0.25">
      <c r="A17" t="str">
        <f>"85539552F9"</f>
        <v>85539552F9</v>
      </c>
      <c r="B17" t="str">
        <f t="shared" si="0"/>
        <v>06363391001</v>
      </c>
      <c r="C17" t="s">
        <v>16</v>
      </c>
      <c r="D17" t="s">
        <v>58</v>
      </c>
      <c r="E17" t="s">
        <v>22</v>
      </c>
      <c r="F17" s="1" t="s">
        <v>59</v>
      </c>
      <c r="G17" t="s">
        <v>60</v>
      </c>
      <c r="H17">
        <v>115385.1</v>
      </c>
      <c r="I17" s="2">
        <v>44228</v>
      </c>
      <c r="J17" s="2">
        <v>44957</v>
      </c>
      <c r="K17">
        <v>114430.92</v>
      </c>
    </row>
    <row r="18" spans="1:11" x14ac:dyDescent="0.25">
      <c r="A18" t="str">
        <f>"Z82305F0F2"</f>
        <v>Z82305F0F2</v>
      </c>
      <c r="B18" t="str">
        <f t="shared" si="0"/>
        <v>06363391001</v>
      </c>
      <c r="C18" t="s">
        <v>16</v>
      </c>
      <c r="D18" t="s">
        <v>61</v>
      </c>
      <c r="E18" t="s">
        <v>22</v>
      </c>
      <c r="F18" s="1" t="s">
        <v>62</v>
      </c>
      <c r="G18" t="s">
        <v>63</v>
      </c>
      <c r="H18">
        <v>9202.24</v>
      </c>
      <c r="I18" s="2">
        <v>44230</v>
      </c>
      <c r="J18" s="2">
        <v>44959</v>
      </c>
      <c r="K18">
        <v>4828.3999999999996</v>
      </c>
    </row>
    <row r="19" spans="1:11" x14ac:dyDescent="0.25">
      <c r="A19" t="str">
        <f>"87162182A3"</f>
        <v>87162182A3</v>
      </c>
      <c r="B19" t="str">
        <f t="shared" si="0"/>
        <v>06363391001</v>
      </c>
      <c r="C19" t="s">
        <v>16</v>
      </c>
      <c r="D19" t="s">
        <v>64</v>
      </c>
      <c r="E19" t="s">
        <v>22</v>
      </c>
      <c r="F19" s="1" t="s">
        <v>65</v>
      </c>
      <c r="G19" t="s">
        <v>66</v>
      </c>
      <c r="H19">
        <v>60000</v>
      </c>
      <c r="I19" s="2">
        <v>44378</v>
      </c>
      <c r="J19" s="2">
        <v>44926</v>
      </c>
      <c r="K19">
        <v>39546.69</v>
      </c>
    </row>
    <row r="20" spans="1:11" x14ac:dyDescent="0.25">
      <c r="A20" t="str">
        <f>"Z3831B4FA0"</f>
        <v>Z3831B4FA0</v>
      </c>
      <c r="B20" t="str">
        <f t="shared" si="0"/>
        <v>06363391001</v>
      </c>
      <c r="C20" t="s">
        <v>16</v>
      </c>
      <c r="D20" t="s">
        <v>67</v>
      </c>
      <c r="E20" t="s">
        <v>18</v>
      </c>
      <c r="F20" s="1" t="s">
        <v>68</v>
      </c>
      <c r="G20" t="s">
        <v>69</v>
      </c>
      <c r="H20">
        <v>1220</v>
      </c>
      <c r="I20" s="2">
        <v>44350</v>
      </c>
      <c r="J20" s="2">
        <v>44553</v>
      </c>
      <c r="K20">
        <v>1205</v>
      </c>
    </row>
    <row r="21" spans="1:11" x14ac:dyDescent="0.25">
      <c r="A21" t="str">
        <f>"Z53311CD89"</f>
        <v>Z53311CD89</v>
      </c>
      <c r="B21" t="str">
        <f t="shared" si="0"/>
        <v>06363391001</v>
      </c>
      <c r="C21" t="s">
        <v>16</v>
      </c>
      <c r="D21" t="s">
        <v>70</v>
      </c>
      <c r="E21" t="s">
        <v>18</v>
      </c>
      <c r="F21" s="1" t="s">
        <v>71</v>
      </c>
      <c r="G21" t="s">
        <v>72</v>
      </c>
      <c r="H21">
        <v>6000</v>
      </c>
      <c r="I21" s="2">
        <v>44404</v>
      </c>
      <c r="K21">
        <v>177.45</v>
      </c>
    </row>
    <row r="22" spans="1:11" x14ac:dyDescent="0.25">
      <c r="A22" t="str">
        <f>"ZC93270BA5"</f>
        <v>ZC93270BA5</v>
      </c>
      <c r="B22" t="str">
        <f t="shared" si="0"/>
        <v>06363391001</v>
      </c>
      <c r="C22" t="s">
        <v>16</v>
      </c>
      <c r="D22" t="s">
        <v>73</v>
      </c>
      <c r="E22" t="s">
        <v>22</v>
      </c>
      <c r="F22" s="1" t="s">
        <v>74</v>
      </c>
      <c r="G22" t="s">
        <v>75</v>
      </c>
      <c r="H22">
        <v>15014.4</v>
      </c>
      <c r="I22" s="2">
        <v>44475</v>
      </c>
      <c r="J22" s="2">
        <v>46300</v>
      </c>
      <c r="K22">
        <v>1501.46</v>
      </c>
    </row>
    <row r="23" spans="1:11" x14ac:dyDescent="0.25">
      <c r="A23" t="str">
        <f>"Z14340A06F"</f>
        <v>Z14340A06F</v>
      </c>
      <c r="B23" t="str">
        <f t="shared" si="0"/>
        <v>06363391001</v>
      </c>
      <c r="C23" t="s">
        <v>16</v>
      </c>
      <c r="D23" t="s">
        <v>76</v>
      </c>
      <c r="E23" t="s">
        <v>18</v>
      </c>
      <c r="F23" s="1" t="s">
        <v>53</v>
      </c>
      <c r="G23" t="s">
        <v>54</v>
      </c>
      <c r="H23">
        <v>2751</v>
      </c>
      <c r="I23" s="2">
        <v>44533</v>
      </c>
      <c r="K23">
        <v>2666</v>
      </c>
    </row>
    <row r="24" spans="1:11" x14ac:dyDescent="0.25">
      <c r="A24" t="str">
        <f>"ZC2340A140"</f>
        <v>ZC2340A140</v>
      </c>
      <c r="B24" t="str">
        <f t="shared" si="0"/>
        <v>06363391001</v>
      </c>
      <c r="C24" t="s">
        <v>16</v>
      </c>
      <c r="D24" t="s">
        <v>77</v>
      </c>
      <c r="E24" t="s">
        <v>18</v>
      </c>
      <c r="F24" s="1" t="s">
        <v>78</v>
      </c>
      <c r="G24" t="s">
        <v>79</v>
      </c>
      <c r="H24">
        <v>4843</v>
      </c>
      <c r="I24" s="2">
        <v>44533</v>
      </c>
      <c r="J24" s="2">
        <v>44568</v>
      </c>
      <c r="K24">
        <v>4843</v>
      </c>
    </row>
    <row r="25" spans="1:11" x14ac:dyDescent="0.25">
      <c r="A25" t="str">
        <f>"ZD2340A786"</f>
        <v>ZD2340A786</v>
      </c>
      <c r="B25" t="str">
        <f t="shared" si="0"/>
        <v>06363391001</v>
      </c>
      <c r="C25" t="s">
        <v>16</v>
      </c>
      <c r="D25" t="s">
        <v>80</v>
      </c>
      <c r="E25" t="s">
        <v>18</v>
      </c>
      <c r="F25" s="1" t="s">
        <v>81</v>
      </c>
      <c r="G25" t="s">
        <v>82</v>
      </c>
      <c r="H25">
        <v>5366.98</v>
      </c>
      <c r="I25" s="2">
        <v>44533</v>
      </c>
      <c r="J25" s="2">
        <v>44681</v>
      </c>
      <c r="K25">
        <v>2347.0300000000002</v>
      </c>
    </row>
    <row r="26" spans="1:11" x14ac:dyDescent="0.25">
      <c r="A26" t="str">
        <f>"Z74340A8A9"</f>
        <v>Z74340A8A9</v>
      </c>
      <c r="B26" t="str">
        <f t="shared" si="0"/>
        <v>06363391001</v>
      </c>
      <c r="C26" t="s">
        <v>16</v>
      </c>
      <c r="D26" t="s">
        <v>83</v>
      </c>
      <c r="E26" t="s">
        <v>22</v>
      </c>
      <c r="F26" s="1" t="s">
        <v>84</v>
      </c>
      <c r="G26" s="1" t="s">
        <v>84</v>
      </c>
      <c r="H26">
        <v>10394.01</v>
      </c>
      <c r="I26" s="2">
        <v>44562</v>
      </c>
      <c r="J26" s="2">
        <v>45657</v>
      </c>
      <c r="K26">
        <v>2012.35</v>
      </c>
    </row>
    <row r="27" spans="1:11" x14ac:dyDescent="0.25">
      <c r="A27" t="str">
        <f>"ZED34CCA10"</f>
        <v>ZED34CCA10</v>
      </c>
      <c r="B27" t="str">
        <f t="shared" si="0"/>
        <v>06363391001</v>
      </c>
      <c r="C27" t="s">
        <v>16</v>
      </c>
      <c r="D27" t="s">
        <v>85</v>
      </c>
      <c r="E27" t="s">
        <v>18</v>
      </c>
      <c r="F27" s="1" t="s">
        <v>86</v>
      </c>
      <c r="G27" t="s">
        <v>87</v>
      </c>
      <c r="H27">
        <v>150</v>
      </c>
      <c r="I27" s="2">
        <v>44580</v>
      </c>
      <c r="J27" s="2">
        <v>44582</v>
      </c>
      <c r="K27">
        <v>150</v>
      </c>
    </row>
    <row r="28" spans="1:11" x14ac:dyDescent="0.25">
      <c r="A28" t="str">
        <f>"Z6A34EC4F4"</f>
        <v>Z6A34EC4F4</v>
      </c>
      <c r="B28" t="str">
        <f t="shared" si="0"/>
        <v>06363391001</v>
      </c>
      <c r="C28" t="s">
        <v>16</v>
      </c>
      <c r="D28" t="s">
        <v>88</v>
      </c>
      <c r="E28" t="s">
        <v>22</v>
      </c>
      <c r="F28" s="1" t="s">
        <v>50</v>
      </c>
      <c r="G28" t="s">
        <v>51</v>
      </c>
      <c r="H28">
        <v>27813.5</v>
      </c>
      <c r="I28" s="2">
        <v>44593</v>
      </c>
      <c r="J28" s="2">
        <v>45169</v>
      </c>
      <c r="K28">
        <v>7781.75</v>
      </c>
    </row>
    <row r="29" spans="1:11" x14ac:dyDescent="0.25">
      <c r="A29" t="str">
        <f>"Z5C3529897"</f>
        <v>Z5C3529897</v>
      </c>
      <c r="B29" t="str">
        <f t="shared" si="0"/>
        <v>06363391001</v>
      </c>
      <c r="C29" t="s">
        <v>16</v>
      </c>
      <c r="D29" t="s">
        <v>89</v>
      </c>
      <c r="E29" t="s">
        <v>18</v>
      </c>
      <c r="F29" s="1" t="s">
        <v>90</v>
      </c>
      <c r="G29" t="s">
        <v>91</v>
      </c>
      <c r="H29">
        <v>314</v>
      </c>
      <c r="I29" s="2">
        <v>44606</v>
      </c>
      <c r="J29" s="2">
        <v>44617</v>
      </c>
      <c r="K29">
        <v>314</v>
      </c>
    </row>
    <row r="30" spans="1:11" x14ac:dyDescent="0.25">
      <c r="A30" t="str">
        <f>"Z11358D626"</f>
        <v>Z11358D626</v>
      </c>
      <c r="B30" t="str">
        <f t="shared" si="0"/>
        <v>06363391001</v>
      </c>
      <c r="C30" t="s">
        <v>16</v>
      </c>
      <c r="D30" t="s">
        <v>92</v>
      </c>
      <c r="E30" t="s">
        <v>18</v>
      </c>
      <c r="F30" s="1" t="s">
        <v>93</v>
      </c>
      <c r="G30" t="s">
        <v>94</v>
      </c>
      <c r="H30">
        <v>2000</v>
      </c>
      <c r="I30" s="2">
        <v>44644</v>
      </c>
      <c r="J30" s="2">
        <v>44926</v>
      </c>
      <c r="K30">
        <v>567</v>
      </c>
    </row>
    <row r="31" spans="1:11" x14ac:dyDescent="0.25">
      <c r="A31" t="str">
        <f>"9166454D20"</f>
        <v>9166454D20</v>
      </c>
      <c r="B31" t="str">
        <f t="shared" si="0"/>
        <v>06363391001</v>
      </c>
      <c r="C31" t="s">
        <v>16</v>
      </c>
      <c r="D31" t="s">
        <v>95</v>
      </c>
      <c r="E31" t="s">
        <v>22</v>
      </c>
      <c r="F31" s="1" t="s">
        <v>96</v>
      </c>
      <c r="G31" s="1" t="s">
        <v>96</v>
      </c>
      <c r="H31">
        <v>86385.38</v>
      </c>
      <c r="I31" s="2">
        <v>44652</v>
      </c>
      <c r="J31" s="2">
        <v>46112</v>
      </c>
      <c r="K31">
        <v>3533.13</v>
      </c>
    </row>
    <row r="32" spans="1:11" x14ac:dyDescent="0.25">
      <c r="A32" t="str">
        <f>"ZC536047AC"</f>
        <v>ZC536047AC</v>
      </c>
      <c r="B32" t="str">
        <f t="shared" si="0"/>
        <v>06363391001</v>
      </c>
      <c r="C32" t="s">
        <v>16</v>
      </c>
      <c r="D32" t="s">
        <v>97</v>
      </c>
      <c r="E32" t="s">
        <v>22</v>
      </c>
      <c r="F32" s="1" t="s">
        <v>98</v>
      </c>
      <c r="G32" t="s">
        <v>99</v>
      </c>
      <c r="H32">
        <v>2405.3000000000002</v>
      </c>
      <c r="I32" s="2">
        <v>44665</v>
      </c>
      <c r="J32" s="2">
        <v>44693</v>
      </c>
      <c r="K32">
        <v>2405.3000000000002</v>
      </c>
    </row>
    <row r="33" spans="1:11" x14ac:dyDescent="0.25">
      <c r="A33" t="str">
        <f>"92095400D5"</f>
        <v>92095400D5</v>
      </c>
      <c r="B33" t="str">
        <f t="shared" si="0"/>
        <v>06363391001</v>
      </c>
      <c r="C33" t="s">
        <v>16</v>
      </c>
      <c r="D33" t="s">
        <v>100</v>
      </c>
      <c r="E33" t="s">
        <v>22</v>
      </c>
      <c r="F33" s="1" t="s">
        <v>101</v>
      </c>
      <c r="G33" t="s">
        <v>102</v>
      </c>
      <c r="H33">
        <v>175882.38</v>
      </c>
      <c r="I33" s="2">
        <v>44593</v>
      </c>
      <c r="J33" s="2">
        <v>46118</v>
      </c>
      <c r="K33">
        <v>32442.240000000002</v>
      </c>
    </row>
    <row r="34" spans="1:11" x14ac:dyDescent="0.25">
      <c r="A34" t="str">
        <f>"Z80366F1B8"</f>
        <v>Z80366F1B8</v>
      </c>
      <c r="B34" t="str">
        <f t="shared" si="0"/>
        <v>06363391001</v>
      </c>
      <c r="C34" t="s">
        <v>16</v>
      </c>
      <c r="D34" t="s">
        <v>85</v>
      </c>
      <c r="E34" t="s">
        <v>18</v>
      </c>
      <c r="F34" s="1" t="s">
        <v>103</v>
      </c>
      <c r="G34" t="s">
        <v>104</v>
      </c>
      <c r="H34">
        <v>400</v>
      </c>
      <c r="I34" s="2">
        <v>44699</v>
      </c>
      <c r="J34" s="2">
        <v>44700</v>
      </c>
      <c r="K34">
        <v>400</v>
      </c>
    </row>
    <row r="35" spans="1:11" x14ac:dyDescent="0.25">
      <c r="A35" t="str">
        <f>"Z58367E5DC"</f>
        <v>Z58367E5DC</v>
      </c>
      <c r="B35" t="str">
        <f t="shared" ref="B35:B52" si="1">"06363391001"</f>
        <v>06363391001</v>
      </c>
      <c r="C35" t="s">
        <v>16</v>
      </c>
      <c r="D35" t="s">
        <v>105</v>
      </c>
      <c r="E35" t="s">
        <v>18</v>
      </c>
      <c r="F35" s="1" t="s">
        <v>106</v>
      </c>
      <c r="G35" t="s">
        <v>107</v>
      </c>
      <c r="H35">
        <v>600</v>
      </c>
      <c r="I35" s="2">
        <v>44701</v>
      </c>
      <c r="J35" s="2">
        <v>44739</v>
      </c>
      <c r="K35">
        <v>600</v>
      </c>
    </row>
    <row r="36" spans="1:11" x14ac:dyDescent="0.25">
      <c r="A36" t="str">
        <f>"Z53311CD89"</f>
        <v>Z53311CD89</v>
      </c>
      <c r="B36" t="str">
        <f t="shared" si="1"/>
        <v>06363391001</v>
      </c>
      <c r="C36" t="s">
        <v>16</v>
      </c>
      <c r="D36" t="s">
        <v>108</v>
      </c>
      <c r="E36" t="s">
        <v>18</v>
      </c>
      <c r="F36" s="1" t="s">
        <v>109</v>
      </c>
      <c r="G36" t="s">
        <v>110</v>
      </c>
      <c r="H36">
        <v>6000</v>
      </c>
      <c r="I36" s="2">
        <v>44404</v>
      </c>
      <c r="K36">
        <v>204.08</v>
      </c>
    </row>
    <row r="37" spans="1:11" x14ac:dyDescent="0.25">
      <c r="A37" t="str">
        <f>"Z3136E1597"</f>
        <v>Z3136E1597</v>
      </c>
      <c r="B37" t="str">
        <f t="shared" si="1"/>
        <v>06363391001</v>
      </c>
      <c r="C37" t="s">
        <v>16</v>
      </c>
      <c r="D37" t="s">
        <v>111</v>
      </c>
      <c r="E37" t="s">
        <v>18</v>
      </c>
      <c r="F37" s="1" t="s">
        <v>112</v>
      </c>
      <c r="G37" t="s">
        <v>113</v>
      </c>
      <c r="H37">
        <v>200</v>
      </c>
      <c r="I37" s="2">
        <v>44769</v>
      </c>
      <c r="J37" s="2">
        <v>44769</v>
      </c>
      <c r="K37">
        <v>200</v>
      </c>
    </row>
    <row r="38" spans="1:11" x14ac:dyDescent="0.25">
      <c r="A38" t="str">
        <f>"Z3C36F38D0"</f>
        <v>Z3C36F38D0</v>
      </c>
      <c r="B38" t="str">
        <f t="shared" si="1"/>
        <v>06363391001</v>
      </c>
      <c r="C38" t="s">
        <v>16</v>
      </c>
      <c r="D38" t="s">
        <v>114</v>
      </c>
      <c r="E38" t="s">
        <v>18</v>
      </c>
      <c r="F38" s="1" t="s">
        <v>115</v>
      </c>
      <c r="G38" t="s">
        <v>116</v>
      </c>
      <c r="H38">
        <v>207.7</v>
      </c>
      <c r="I38" s="2">
        <v>44796</v>
      </c>
      <c r="J38" s="2">
        <v>44833</v>
      </c>
      <c r="K38">
        <v>207.7</v>
      </c>
    </row>
    <row r="39" spans="1:11" x14ac:dyDescent="0.25">
      <c r="A39" t="str">
        <f>"Z08373238B"</f>
        <v>Z08373238B</v>
      </c>
      <c r="B39" t="str">
        <f t="shared" si="1"/>
        <v>06363391001</v>
      </c>
      <c r="C39" t="s">
        <v>16</v>
      </c>
      <c r="D39" t="s">
        <v>117</v>
      </c>
      <c r="E39" t="s">
        <v>18</v>
      </c>
      <c r="F39" s="1" t="s">
        <v>118</v>
      </c>
      <c r="G39" t="s">
        <v>119</v>
      </c>
      <c r="H39">
        <v>465</v>
      </c>
      <c r="I39" s="2">
        <v>44762</v>
      </c>
      <c r="J39" s="2">
        <v>44762</v>
      </c>
      <c r="K39">
        <v>465</v>
      </c>
    </row>
    <row r="40" spans="1:11" x14ac:dyDescent="0.25">
      <c r="A40" t="str">
        <f>"Z1E373CA45"</f>
        <v>Z1E373CA45</v>
      </c>
      <c r="B40" t="str">
        <f t="shared" si="1"/>
        <v>06363391001</v>
      </c>
      <c r="C40" t="s">
        <v>16</v>
      </c>
      <c r="D40" t="s">
        <v>120</v>
      </c>
      <c r="E40" t="s">
        <v>18</v>
      </c>
      <c r="F40" s="1" t="s">
        <v>86</v>
      </c>
      <c r="G40" t="s">
        <v>87</v>
      </c>
      <c r="H40">
        <v>6660</v>
      </c>
      <c r="I40" s="2">
        <v>44778</v>
      </c>
      <c r="J40" s="2">
        <v>44805</v>
      </c>
      <c r="K40">
        <v>6660</v>
      </c>
    </row>
    <row r="41" spans="1:11" x14ac:dyDescent="0.25">
      <c r="A41" t="str">
        <f>"Z9935DA5FF"</f>
        <v>Z9935DA5FF</v>
      </c>
      <c r="B41" t="str">
        <f t="shared" si="1"/>
        <v>06363391001</v>
      </c>
      <c r="C41" t="s">
        <v>16</v>
      </c>
      <c r="D41" t="s">
        <v>121</v>
      </c>
      <c r="E41" t="s">
        <v>18</v>
      </c>
      <c r="F41" s="1" t="s">
        <v>29</v>
      </c>
      <c r="G41" t="s">
        <v>30</v>
      </c>
      <c r="H41">
        <v>1260</v>
      </c>
      <c r="I41" s="2">
        <v>44648</v>
      </c>
      <c r="J41" s="2">
        <v>44861</v>
      </c>
      <c r="K41">
        <v>1432.8</v>
      </c>
    </row>
    <row r="42" spans="1:11" x14ac:dyDescent="0.25">
      <c r="A42" t="str">
        <f>"Z2A3789DF4"</f>
        <v>Z2A3789DF4</v>
      </c>
      <c r="B42" t="str">
        <f t="shared" si="1"/>
        <v>06363391001</v>
      </c>
      <c r="C42" t="s">
        <v>16</v>
      </c>
      <c r="D42" t="s">
        <v>122</v>
      </c>
      <c r="E42" t="s">
        <v>22</v>
      </c>
      <c r="F42" s="1" t="s">
        <v>123</v>
      </c>
      <c r="G42" t="s">
        <v>124</v>
      </c>
      <c r="H42">
        <v>958.86</v>
      </c>
      <c r="I42" s="2">
        <v>44802</v>
      </c>
      <c r="J42" s="2">
        <v>45099</v>
      </c>
      <c r="K42">
        <v>958.86</v>
      </c>
    </row>
    <row r="43" spans="1:11" x14ac:dyDescent="0.25">
      <c r="A43" t="str">
        <f>"ZF83790B67"</f>
        <v>ZF83790B67</v>
      </c>
      <c r="B43" t="str">
        <f t="shared" si="1"/>
        <v>06363391001</v>
      </c>
      <c r="C43" t="s">
        <v>16</v>
      </c>
      <c r="D43" t="s">
        <v>125</v>
      </c>
      <c r="E43" t="s">
        <v>18</v>
      </c>
      <c r="F43" s="1" t="s">
        <v>106</v>
      </c>
      <c r="G43" t="s">
        <v>107</v>
      </c>
      <c r="H43">
        <v>1100</v>
      </c>
      <c r="I43" s="2">
        <v>44804</v>
      </c>
      <c r="J43" s="2">
        <v>44957</v>
      </c>
      <c r="K43">
        <v>1100</v>
      </c>
    </row>
    <row r="44" spans="1:11" x14ac:dyDescent="0.25">
      <c r="A44" t="str">
        <f>"Z2236240CD"</f>
        <v>Z2236240CD</v>
      </c>
      <c r="B44" t="str">
        <f t="shared" si="1"/>
        <v>06363391001</v>
      </c>
      <c r="C44" t="s">
        <v>16</v>
      </c>
      <c r="D44" t="s">
        <v>126</v>
      </c>
      <c r="E44" t="s">
        <v>22</v>
      </c>
      <c r="F44" s="1" t="s">
        <v>127</v>
      </c>
      <c r="G44" t="s">
        <v>128</v>
      </c>
      <c r="H44">
        <v>7738.4</v>
      </c>
      <c r="I44" s="2">
        <v>44862</v>
      </c>
      <c r="J44" s="2">
        <v>46687</v>
      </c>
      <c r="K44">
        <v>0</v>
      </c>
    </row>
    <row r="45" spans="1:11" x14ac:dyDescent="0.25">
      <c r="A45" t="str">
        <f>"9418177D84"</f>
        <v>9418177D84</v>
      </c>
      <c r="B45" t="str">
        <f t="shared" si="1"/>
        <v>06363391001</v>
      </c>
      <c r="C45" t="s">
        <v>16</v>
      </c>
      <c r="D45" t="s">
        <v>129</v>
      </c>
      <c r="E45" t="s">
        <v>22</v>
      </c>
      <c r="F45" s="1" t="s">
        <v>130</v>
      </c>
      <c r="G45" t="s">
        <v>131</v>
      </c>
      <c r="H45">
        <v>0</v>
      </c>
      <c r="I45" s="2">
        <v>44927</v>
      </c>
      <c r="J45" s="2">
        <v>45291</v>
      </c>
      <c r="K45">
        <v>0</v>
      </c>
    </row>
    <row r="46" spans="1:11" x14ac:dyDescent="0.25">
      <c r="A46" t="str">
        <f>"ZA2382C13E"</f>
        <v>ZA2382C13E</v>
      </c>
      <c r="B46" t="str">
        <f t="shared" si="1"/>
        <v>06363391001</v>
      </c>
      <c r="C46" t="s">
        <v>16</v>
      </c>
      <c r="D46" t="s">
        <v>132</v>
      </c>
      <c r="E46" t="s">
        <v>22</v>
      </c>
      <c r="F46" s="1" t="s">
        <v>133</v>
      </c>
      <c r="G46" t="s">
        <v>134</v>
      </c>
      <c r="H46">
        <v>420</v>
      </c>
      <c r="I46" s="2">
        <v>44855</v>
      </c>
      <c r="J46" s="2">
        <v>44889</v>
      </c>
      <c r="K46">
        <v>420</v>
      </c>
    </row>
    <row r="47" spans="1:11" x14ac:dyDescent="0.25">
      <c r="A47" t="str">
        <f>"ZD13835537"</f>
        <v>ZD13835537</v>
      </c>
      <c r="B47" t="str">
        <f t="shared" si="1"/>
        <v>06363391001</v>
      </c>
      <c r="C47" t="s">
        <v>16</v>
      </c>
      <c r="D47" t="s">
        <v>135</v>
      </c>
      <c r="E47" t="s">
        <v>18</v>
      </c>
      <c r="F47" s="1" t="s">
        <v>136</v>
      </c>
      <c r="G47" t="s">
        <v>137</v>
      </c>
      <c r="H47">
        <v>5256.88</v>
      </c>
      <c r="I47" s="2">
        <v>44859</v>
      </c>
      <c r="J47" s="2">
        <v>44895</v>
      </c>
      <c r="K47">
        <v>5062.53</v>
      </c>
    </row>
    <row r="48" spans="1:11" x14ac:dyDescent="0.25">
      <c r="A48" t="str">
        <f>"9453677D0B"</f>
        <v>9453677D0B</v>
      </c>
      <c r="B48" t="str">
        <f t="shared" si="1"/>
        <v>06363391001</v>
      </c>
      <c r="C48" t="s">
        <v>16</v>
      </c>
      <c r="D48" t="s">
        <v>138</v>
      </c>
      <c r="E48" t="s">
        <v>22</v>
      </c>
      <c r="F48" s="1" t="s">
        <v>59</v>
      </c>
      <c r="G48" t="s">
        <v>60</v>
      </c>
      <c r="H48">
        <v>269040</v>
      </c>
      <c r="I48" s="2">
        <v>44896</v>
      </c>
      <c r="J48" s="2">
        <v>45626</v>
      </c>
      <c r="K48">
        <v>0</v>
      </c>
    </row>
    <row r="49" spans="1:11" x14ac:dyDescent="0.25">
      <c r="A49" t="str">
        <f>"ZDE388158F"</f>
        <v>ZDE388158F</v>
      </c>
      <c r="B49" t="str">
        <f t="shared" si="1"/>
        <v>06363391001</v>
      </c>
      <c r="C49" t="s">
        <v>16</v>
      </c>
      <c r="D49" t="s">
        <v>139</v>
      </c>
      <c r="E49" t="s">
        <v>18</v>
      </c>
      <c r="F49" s="1" t="s">
        <v>33</v>
      </c>
      <c r="G49" t="s">
        <v>34</v>
      </c>
      <c r="H49">
        <v>4900</v>
      </c>
      <c r="I49" s="2">
        <v>44881</v>
      </c>
      <c r="J49" s="2">
        <v>46022</v>
      </c>
      <c r="K49">
        <v>0</v>
      </c>
    </row>
    <row r="50" spans="1:11" x14ac:dyDescent="0.25">
      <c r="A50" t="str">
        <f>"Z2A382C141"</f>
        <v>Z2A382C141</v>
      </c>
      <c r="B50" t="str">
        <f t="shared" si="1"/>
        <v>06363391001</v>
      </c>
      <c r="C50" t="s">
        <v>16</v>
      </c>
      <c r="D50" t="s">
        <v>140</v>
      </c>
      <c r="E50" t="s">
        <v>22</v>
      </c>
      <c r="F50" s="1" t="s">
        <v>141</v>
      </c>
      <c r="G50" t="s">
        <v>142</v>
      </c>
      <c r="H50">
        <v>137.19999999999999</v>
      </c>
      <c r="I50" s="2">
        <v>44881</v>
      </c>
      <c r="J50" s="2">
        <v>44890</v>
      </c>
      <c r="K50">
        <v>137.19999999999999</v>
      </c>
    </row>
    <row r="51" spans="1:11" x14ac:dyDescent="0.25">
      <c r="A51" t="str">
        <f>"Z85382C145"</f>
        <v>Z85382C145</v>
      </c>
      <c r="B51" t="str">
        <f t="shared" si="1"/>
        <v>06363391001</v>
      </c>
      <c r="C51" t="s">
        <v>16</v>
      </c>
      <c r="D51" t="s">
        <v>143</v>
      </c>
      <c r="E51" t="s">
        <v>22</v>
      </c>
      <c r="F51" s="1" t="s">
        <v>144</v>
      </c>
      <c r="G51" t="s">
        <v>145</v>
      </c>
      <c r="H51">
        <v>44</v>
      </c>
      <c r="I51" s="2">
        <v>44881</v>
      </c>
      <c r="J51" s="2">
        <v>44888</v>
      </c>
      <c r="K51">
        <v>44</v>
      </c>
    </row>
    <row r="52" spans="1:11" x14ac:dyDescent="0.25">
      <c r="A52" t="str">
        <f>"Z2B38BBEAF"</f>
        <v>Z2B38BBEAF</v>
      </c>
      <c r="B52" t="str">
        <f t="shared" si="1"/>
        <v>06363391001</v>
      </c>
      <c r="C52" t="s">
        <v>16</v>
      </c>
      <c r="D52" t="s">
        <v>146</v>
      </c>
      <c r="E52" t="s">
        <v>18</v>
      </c>
      <c r="F52" s="1" t="s">
        <v>81</v>
      </c>
      <c r="G52" t="s">
        <v>82</v>
      </c>
      <c r="H52">
        <v>5535</v>
      </c>
      <c r="I52" s="2">
        <v>44896</v>
      </c>
      <c r="J52" s="2">
        <v>45046</v>
      </c>
      <c r="K5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valledaosta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2023-01-30T11:50:45Z</dcterms:created>
  <dcterms:modified xsi:type="dcterms:W3CDTF">2023-01-30T11:50:45Z</dcterms:modified>
</cp:coreProperties>
</file>